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KrosData\Export\2023\RS - udržovací práce\odmazané sloupce s cenami\"/>
    </mc:Choice>
  </mc:AlternateContent>
  <xr:revisionPtr revIDLastSave="0" documentId="13_ncr:1_{9D3BF69B-EF68-4989-9BB9-AA1CCD54387C}" xr6:coauthVersionLast="47" xr6:coauthVersionMax="47" xr10:uidLastSave="{00000000-0000-0000-0000-000000000000}"/>
  <workbookProtection workbookAlgorithmName="SHA-512" workbookHashValue="iKvfZA9Hx8Xz5PysJFVdu9dtCZYqwUTfAWbwYdc5it6qFaJh4HDcBj9NSYqig9zftMuAR3DlHQPCu7dSK+RZbw==" workbookSaltValue="GHLIyxkGtOvErOjh3owxKQ==" workbookSpinCount="100000" lockStructure="1"/>
  <bookViews>
    <workbookView xWindow="28680" yWindow="-120" windowWidth="29040" windowHeight="15840" xr2:uid="{00000000-000D-0000-FFFF-FFFF00000000}"/>
  </bookViews>
  <sheets>
    <sheet name="Rekapitulace stavby" sheetId="1" r:id="rId1"/>
    <sheet name="001 - Oprava střech" sheetId="2" r:id="rId2"/>
    <sheet name="002 - Oprava vnějšího pláště" sheetId="3" r:id="rId3"/>
    <sheet name="003 - Oprava přístřešku" sheetId="4" r:id="rId4"/>
    <sheet name="004 - Oprava kotelny a sp..." sheetId="5" r:id="rId5"/>
    <sheet name="005 - Ostatní venkovní úp..." sheetId="6" r:id="rId6"/>
    <sheet name="006 - Elektroinstalace (SEE)" sheetId="7" r:id="rId7"/>
    <sheet name="007 - Demolice" sheetId="8" r:id="rId8"/>
  </sheets>
  <definedNames>
    <definedName name="_xlnm._FilterDatabase" localSheetId="1" hidden="1">'001 - Oprava střech'!$C$127:$I$355</definedName>
    <definedName name="_xlnm._FilterDatabase" localSheetId="2" hidden="1">'002 - Oprava vnějšího pláště'!$C$135:$I$498</definedName>
    <definedName name="_xlnm._FilterDatabase" localSheetId="3" hidden="1">'003 - Oprava přístřešku'!$C$130:$I$361</definedName>
    <definedName name="_xlnm._FilterDatabase" localSheetId="4" hidden="1">'004 - Oprava kotelny a sp...'!$C$130:$I$291</definedName>
    <definedName name="_xlnm._FilterDatabase" localSheetId="5" hidden="1">'005 - Ostatní venkovní úp...'!$C$126:$I$278</definedName>
    <definedName name="_xlnm._FilterDatabase" localSheetId="6" hidden="1">'006 - Elektroinstalace (SEE)'!$C$121:$I$288</definedName>
    <definedName name="_xlnm._FilterDatabase" localSheetId="7" hidden="1">'007 - Demolice'!$C$122:$I$213</definedName>
    <definedName name="_xlnm.Print_Titles" localSheetId="1">'001 - Oprava střech'!$127:$127</definedName>
    <definedName name="_xlnm.Print_Titles" localSheetId="2">'002 - Oprava vnějšího pláště'!$135:$135</definedName>
    <definedName name="_xlnm.Print_Titles" localSheetId="3">'003 - Oprava přístřešku'!$130:$130</definedName>
    <definedName name="_xlnm.Print_Titles" localSheetId="4">'004 - Oprava kotelny a sp...'!$130:$130</definedName>
    <definedName name="_xlnm.Print_Titles" localSheetId="5">'005 - Ostatní venkovní úp...'!$126:$126</definedName>
    <definedName name="_xlnm.Print_Titles" localSheetId="6">'006 - Elektroinstalace (SEE)'!$121:$121</definedName>
    <definedName name="_xlnm.Print_Titles" localSheetId="7">'007 - Demolice'!$122:$122</definedName>
    <definedName name="_xlnm.Print_Titles" localSheetId="0">'Rekapitulace stavby'!$92:$92</definedName>
    <definedName name="_xlnm.Print_Area" localSheetId="1">'001 - Oprava střech'!$C$4:$H$76,'001 - Oprava střech'!$C$82:$H$109,'001 - Oprava střech'!$C$115:$I$355</definedName>
    <definedName name="_xlnm.Print_Area" localSheetId="2">'002 - Oprava vnějšího pláště'!$C$4:$H$76,'002 - Oprava vnějšího pláště'!$C$82:$H$117,'002 - Oprava vnějšího pláště'!$C$123:$I$498</definedName>
    <definedName name="_xlnm.Print_Area" localSheetId="3">'003 - Oprava přístřešku'!$C$4:$H$76,'003 - Oprava přístřešku'!$C$82:$H$112,'003 - Oprava přístřešku'!$C$118:$I$361</definedName>
    <definedName name="_xlnm.Print_Area" localSheetId="4">'004 - Oprava kotelny a sp...'!$C$4:$H$76,'004 - Oprava kotelny a sp...'!$C$82:$H$112,'004 - Oprava kotelny a sp...'!$C$118:$I$291</definedName>
    <definedName name="_xlnm.Print_Area" localSheetId="5">'005 - Ostatní venkovní úp...'!$C$4:$H$76,'005 - Ostatní venkovní úp...'!$C$82:$H$108,'005 - Ostatní venkovní úp...'!$C$114:$I$278</definedName>
    <definedName name="_xlnm.Print_Area" localSheetId="6">'006 - Elektroinstalace (SEE)'!$C$4:$H$76,'006 - Elektroinstalace (SEE)'!$C$82:$H$103,'006 - Elektroinstalace (SEE)'!$C$109:$I$288</definedName>
    <definedName name="_xlnm.Print_Area" localSheetId="7">'007 - Demolice'!$C$4:$H$76,'007 - Demolice'!$C$82:$H$104,'007 - Demolice'!$C$110:$I$213</definedName>
    <definedName name="_xlnm.Print_Area" localSheetId="0">'Rekapitulace stavby'!$D$4:$AE$76,'Rekapitulace stavby'!$C$82:$AG$102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01" i="1" l="1"/>
  <c r="AN101" i="1"/>
  <c r="BG211" i="8"/>
  <c r="BF211" i="8"/>
  <c r="BE211" i="8"/>
  <c r="BD211" i="8"/>
  <c r="R211" i="8"/>
  <c r="R210" i="8" s="1"/>
  <c r="P211" i="8"/>
  <c r="P210" i="8"/>
  <c r="N211" i="8"/>
  <c r="N210" i="8" s="1"/>
  <c r="BG208" i="8"/>
  <c r="BF208" i="8"/>
  <c r="BE208" i="8"/>
  <c r="BD208" i="8"/>
  <c r="R208" i="8"/>
  <c r="P208" i="8"/>
  <c r="N208" i="8"/>
  <c r="BG205" i="8"/>
  <c r="BF205" i="8"/>
  <c r="BE205" i="8"/>
  <c r="BD205" i="8"/>
  <c r="R205" i="8"/>
  <c r="P205" i="8"/>
  <c r="N205" i="8"/>
  <c r="BG203" i="8"/>
  <c r="BF203" i="8"/>
  <c r="BE203" i="8"/>
  <c r="BD203" i="8"/>
  <c r="R203" i="8"/>
  <c r="P203" i="8"/>
  <c r="N203" i="8"/>
  <c r="BG201" i="8"/>
  <c r="BF201" i="8"/>
  <c r="BE201" i="8"/>
  <c r="BD201" i="8"/>
  <c r="R201" i="8"/>
  <c r="P201" i="8"/>
  <c r="N201" i="8"/>
  <c r="BG198" i="8"/>
  <c r="BF198" i="8"/>
  <c r="BE198" i="8"/>
  <c r="BD198" i="8"/>
  <c r="R198" i="8"/>
  <c r="P198" i="8"/>
  <c r="N198" i="8"/>
  <c r="BG195" i="8"/>
  <c r="BF195" i="8"/>
  <c r="BE195" i="8"/>
  <c r="BD195" i="8"/>
  <c r="R195" i="8"/>
  <c r="P195" i="8"/>
  <c r="N195" i="8"/>
  <c r="BG192" i="8"/>
  <c r="BF192" i="8"/>
  <c r="BE192" i="8"/>
  <c r="BD192" i="8"/>
  <c r="R192" i="8"/>
  <c r="P192" i="8"/>
  <c r="N192" i="8"/>
  <c r="BG189" i="8"/>
  <c r="BF189" i="8"/>
  <c r="BE189" i="8"/>
  <c r="BD189" i="8"/>
  <c r="R189" i="8"/>
  <c r="P189" i="8"/>
  <c r="N189" i="8"/>
  <c r="BG185" i="8"/>
  <c r="BF185" i="8"/>
  <c r="BE185" i="8"/>
  <c r="BD185" i="8"/>
  <c r="R185" i="8"/>
  <c r="P185" i="8"/>
  <c r="N185" i="8"/>
  <c r="BG182" i="8"/>
  <c r="BF182" i="8"/>
  <c r="BE182" i="8"/>
  <c r="BD182" i="8"/>
  <c r="R182" i="8"/>
  <c r="P182" i="8"/>
  <c r="N182" i="8"/>
  <c r="BG180" i="8"/>
  <c r="BF180" i="8"/>
  <c r="BE180" i="8"/>
  <c r="BD180" i="8"/>
  <c r="R180" i="8"/>
  <c r="P180" i="8"/>
  <c r="N180" i="8"/>
  <c r="BG178" i="8"/>
  <c r="BF178" i="8"/>
  <c r="BE178" i="8"/>
  <c r="BD178" i="8"/>
  <c r="R178" i="8"/>
  <c r="P178" i="8"/>
  <c r="N178" i="8"/>
  <c r="BG176" i="8"/>
  <c r="BF176" i="8"/>
  <c r="BE176" i="8"/>
  <c r="BD176" i="8"/>
  <c r="R176" i="8"/>
  <c r="P176" i="8"/>
  <c r="N176" i="8"/>
  <c r="BG174" i="8"/>
  <c r="BF174" i="8"/>
  <c r="BE174" i="8"/>
  <c r="BD174" i="8"/>
  <c r="R174" i="8"/>
  <c r="P174" i="8"/>
  <c r="N174" i="8"/>
  <c r="BG171" i="8"/>
  <c r="BF171" i="8"/>
  <c r="BE171" i="8"/>
  <c r="BD171" i="8"/>
  <c r="R171" i="8"/>
  <c r="P171" i="8"/>
  <c r="N171" i="8"/>
  <c r="BG168" i="8"/>
  <c r="BF168" i="8"/>
  <c r="BE168" i="8"/>
  <c r="BD168" i="8"/>
  <c r="R168" i="8"/>
  <c r="P168" i="8"/>
  <c r="N168" i="8"/>
  <c r="BG166" i="8"/>
  <c r="BF166" i="8"/>
  <c r="BE166" i="8"/>
  <c r="BD166" i="8"/>
  <c r="R166" i="8"/>
  <c r="P166" i="8"/>
  <c r="N166" i="8"/>
  <c r="BG163" i="8"/>
  <c r="BF163" i="8"/>
  <c r="BE163" i="8"/>
  <c r="BD163" i="8"/>
  <c r="R163" i="8"/>
  <c r="P163" i="8"/>
  <c r="N163" i="8"/>
  <c r="BG160" i="8"/>
  <c r="BF160" i="8"/>
  <c r="BE160" i="8"/>
  <c r="BD160" i="8"/>
  <c r="R160" i="8"/>
  <c r="P160" i="8"/>
  <c r="N160" i="8"/>
  <c r="BG157" i="8"/>
  <c r="BF157" i="8"/>
  <c r="BE157" i="8"/>
  <c r="BD157" i="8"/>
  <c r="R157" i="8"/>
  <c r="P157" i="8"/>
  <c r="N157" i="8"/>
  <c r="BG154" i="8"/>
  <c r="BF154" i="8"/>
  <c r="BE154" i="8"/>
  <c r="BD154" i="8"/>
  <c r="R154" i="8"/>
  <c r="P154" i="8"/>
  <c r="N154" i="8"/>
  <c r="BG151" i="8"/>
  <c r="BF151" i="8"/>
  <c r="BE151" i="8"/>
  <c r="BD151" i="8"/>
  <c r="R151" i="8"/>
  <c r="P151" i="8"/>
  <c r="N151" i="8"/>
  <c r="BG149" i="8"/>
  <c r="BF149" i="8"/>
  <c r="BE149" i="8"/>
  <c r="BD149" i="8"/>
  <c r="R149" i="8"/>
  <c r="P149" i="8"/>
  <c r="N149" i="8"/>
  <c r="BG146" i="8"/>
  <c r="BF146" i="8"/>
  <c r="BE146" i="8"/>
  <c r="BD146" i="8"/>
  <c r="R146" i="8"/>
  <c r="P146" i="8"/>
  <c r="N146" i="8"/>
  <c r="BG144" i="8"/>
  <c r="BF144" i="8"/>
  <c r="BE144" i="8"/>
  <c r="BD144" i="8"/>
  <c r="R144" i="8"/>
  <c r="P144" i="8"/>
  <c r="N144" i="8"/>
  <c r="BG142" i="8"/>
  <c r="BF142" i="8"/>
  <c r="BE142" i="8"/>
  <c r="BD142" i="8"/>
  <c r="R142" i="8"/>
  <c r="P142" i="8"/>
  <c r="N142" i="8"/>
  <c r="BG140" i="8"/>
  <c r="BF140" i="8"/>
  <c r="BE140" i="8"/>
  <c r="BD140" i="8"/>
  <c r="R140" i="8"/>
  <c r="P140" i="8"/>
  <c r="N140" i="8"/>
  <c r="BG137" i="8"/>
  <c r="BF137" i="8"/>
  <c r="BE137" i="8"/>
  <c r="BD137" i="8"/>
  <c r="R137" i="8"/>
  <c r="P137" i="8"/>
  <c r="N137" i="8"/>
  <c r="BG135" i="8"/>
  <c r="BF135" i="8"/>
  <c r="BE135" i="8"/>
  <c r="BD135" i="8"/>
  <c r="R135" i="8"/>
  <c r="P135" i="8"/>
  <c r="N135" i="8"/>
  <c r="BG133" i="8"/>
  <c r="BF133" i="8"/>
  <c r="BE133" i="8"/>
  <c r="BD133" i="8"/>
  <c r="R133" i="8"/>
  <c r="P133" i="8"/>
  <c r="N133" i="8"/>
  <c r="BG131" i="8"/>
  <c r="BF131" i="8"/>
  <c r="BE131" i="8"/>
  <c r="BD131" i="8"/>
  <c r="R131" i="8"/>
  <c r="P131" i="8"/>
  <c r="N131" i="8"/>
  <c r="BG128" i="8"/>
  <c r="BF128" i="8"/>
  <c r="BE128" i="8"/>
  <c r="BD128" i="8"/>
  <c r="R128" i="8"/>
  <c r="P128" i="8"/>
  <c r="N128" i="8"/>
  <c r="BG126" i="8"/>
  <c r="BF126" i="8"/>
  <c r="BE126" i="8"/>
  <c r="BD126" i="8"/>
  <c r="R126" i="8"/>
  <c r="P126" i="8"/>
  <c r="N126" i="8"/>
  <c r="F120" i="8"/>
  <c r="F119" i="8"/>
  <c r="F117" i="8"/>
  <c r="E115" i="8"/>
  <c r="F92" i="8"/>
  <c r="F91" i="8"/>
  <c r="F89" i="8"/>
  <c r="E87" i="8"/>
  <c r="E7" i="8"/>
  <c r="E85" i="8" s="1"/>
  <c r="AO100" i="1"/>
  <c r="AN100" i="1"/>
  <c r="BG286" i="7"/>
  <c r="BF286" i="7"/>
  <c r="BE286" i="7"/>
  <c r="BD286" i="7"/>
  <c r="R286" i="7"/>
  <c r="P286" i="7"/>
  <c r="N286" i="7"/>
  <c r="BG284" i="7"/>
  <c r="BF284" i="7"/>
  <c r="BE284" i="7"/>
  <c r="BD284" i="7"/>
  <c r="R284" i="7"/>
  <c r="P284" i="7"/>
  <c r="N284" i="7"/>
  <c r="BG282" i="7"/>
  <c r="BF282" i="7"/>
  <c r="BE282" i="7"/>
  <c r="BD282" i="7"/>
  <c r="R282" i="7"/>
  <c r="P282" i="7"/>
  <c r="N282" i="7"/>
  <c r="BG280" i="7"/>
  <c r="BF280" i="7"/>
  <c r="BE280" i="7"/>
  <c r="BD280" i="7"/>
  <c r="R280" i="7"/>
  <c r="P280" i="7"/>
  <c r="N280" i="7"/>
  <c r="BG277" i="7"/>
  <c r="BF277" i="7"/>
  <c r="BE277" i="7"/>
  <c r="BD277" i="7"/>
  <c r="R277" i="7"/>
  <c r="P277" i="7"/>
  <c r="N277" i="7"/>
  <c r="BG275" i="7"/>
  <c r="BF275" i="7"/>
  <c r="BE275" i="7"/>
  <c r="BD275" i="7"/>
  <c r="R275" i="7"/>
  <c r="P275" i="7"/>
  <c r="N275" i="7"/>
  <c r="BG273" i="7"/>
  <c r="BF273" i="7"/>
  <c r="BE273" i="7"/>
  <c r="BD273" i="7"/>
  <c r="R273" i="7"/>
  <c r="P273" i="7"/>
  <c r="N273" i="7"/>
  <c r="BG271" i="7"/>
  <c r="BF271" i="7"/>
  <c r="BE271" i="7"/>
  <c r="BD271" i="7"/>
  <c r="R271" i="7"/>
  <c r="P271" i="7"/>
  <c r="N271" i="7"/>
  <c r="BG269" i="7"/>
  <c r="BF269" i="7"/>
  <c r="BE269" i="7"/>
  <c r="BD269" i="7"/>
  <c r="R269" i="7"/>
  <c r="P269" i="7"/>
  <c r="N269" i="7"/>
  <c r="BG267" i="7"/>
  <c r="BF267" i="7"/>
  <c r="BE267" i="7"/>
  <c r="BD267" i="7"/>
  <c r="R267" i="7"/>
  <c r="P267" i="7"/>
  <c r="N267" i="7"/>
  <c r="BG264" i="7"/>
  <c r="BF264" i="7"/>
  <c r="BE264" i="7"/>
  <c r="BD264" i="7"/>
  <c r="R264" i="7"/>
  <c r="P264" i="7"/>
  <c r="N264" i="7"/>
  <c r="BG261" i="7"/>
  <c r="BF261" i="7"/>
  <c r="BE261" i="7"/>
  <c r="BD261" i="7"/>
  <c r="R261" i="7"/>
  <c r="P261" i="7"/>
  <c r="N261" i="7"/>
  <c r="BG259" i="7"/>
  <c r="BF259" i="7"/>
  <c r="BE259" i="7"/>
  <c r="BD259" i="7"/>
  <c r="R259" i="7"/>
  <c r="P259" i="7"/>
  <c r="N259" i="7"/>
  <c r="BG257" i="7"/>
  <c r="BF257" i="7"/>
  <c r="BE257" i="7"/>
  <c r="BD257" i="7"/>
  <c r="R257" i="7"/>
  <c r="P257" i="7"/>
  <c r="N257" i="7"/>
  <c r="BG255" i="7"/>
  <c r="BF255" i="7"/>
  <c r="BE255" i="7"/>
  <c r="BD255" i="7"/>
  <c r="R255" i="7"/>
  <c r="P255" i="7"/>
  <c r="N255" i="7"/>
  <c r="BG252" i="7"/>
  <c r="BF252" i="7"/>
  <c r="BE252" i="7"/>
  <c r="BD252" i="7"/>
  <c r="R252" i="7"/>
  <c r="P252" i="7"/>
  <c r="N252" i="7"/>
  <c r="BG250" i="7"/>
  <c r="BF250" i="7"/>
  <c r="BE250" i="7"/>
  <c r="BD250" i="7"/>
  <c r="R250" i="7"/>
  <c r="P250" i="7"/>
  <c r="N250" i="7"/>
  <c r="BG248" i="7"/>
  <c r="BF248" i="7"/>
  <c r="BE248" i="7"/>
  <c r="BD248" i="7"/>
  <c r="R248" i="7"/>
  <c r="P248" i="7"/>
  <c r="N248" i="7"/>
  <c r="BG245" i="7"/>
  <c r="BF245" i="7"/>
  <c r="BE245" i="7"/>
  <c r="BD245" i="7"/>
  <c r="R245" i="7"/>
  <c r="P245" i="7"/>
  <c r="N245" i="7"/>
  <c r="BG243" i="7"/>
  <c r="BF243" i="7"/>
  <c r="BE243" i="7"/>
  <c r="BD243" i="7"/>
  <c r="R243" i="7"/>
  <c r="P243" i="7"/>
  <c r="N243" i="7"/>
  <c r="BG240" i="7"/>
  <c r="BF240" i="7"/>
  <c r="BE240" i="7"/>
  <c r="BD240" i="7"/>
  <c r="R240" i="7"/>
  <c r="P240" i="7"/>
  <c r="N240" i="7"/>
  <c r="BG238" i="7"/>
  <c r="BF238" i="7"/>
  <c r="BE238" i="7"/>
  <c r="BD238" i="7"/>
  <c r="R238" i="7"/>
  <c r="P238" i="7"/>
  <c r="N238" i="7"/>
  <c r="BG236" i="7"/>
  <c r="BF236" i="7"/>
  <c r="BE236" i="7"/>
  <c r="BD236" i="7"/>
  <c r="R236" i="7"/>
  <c r="P236" i="7"/>
  <c r="N236" i="7"/>
  <c r="BG234" i="7"/>
  <c r="BF234" i="7"/>
  <c r="BE234" i="7"/>
  <c r="BD234" i="7"/>
  <c r="R234" i="7"/>
  <c r="P234" i="7"/>
  <c r="N234" i="7"/>
  <c r="BG231" i="7"/>
  <c r="BF231" i="7"/>
  <c r="BE231" i="7"/>
  <c r="BD231" i="7"/>
  <c r="R231" i="7"/>
  <c r="P231" i="7"/>
  <c r="N231" i="7"/>
  <c r="BG229" i="7"/>
  <c r="BF229" i="7"/>
  <c r="BE229" i="7"/>
  <c r="BD229" i="7"/>
  <c r="R229" i="7"/>
  <c r="P229" i="7"/>
  <c r="N229" i="7"/>
  <c r="BG227" i="7"/>
  <c r="BF227" i="7"/>
  <c r="BE227" i="7"/>
  <c r="BD227" i="7"/>
  <c r="R227" i="7"/>
  <c r="P227" i="7"/>
  <c r="N227" i="7"/>
  <c r="BG225" i="7"/>
  <c r="BF225" i="7"/>
  <c r="BE225" i="7"/>
  <c r="BD225" i="7"/>
  <c r="R225" i="7"/>
  <c r="P225" i="7"/>
  <c r="N225" i="7"/>
  <c r="BG223" i="7"/>
  <c r="BF223" i="7"/>
  <c r="BE223" i="7"/>
  <c r="BD223" i="7"/>
  <c r="R223" i="7"/>
  <c r="P223" i="7"/>
  <c r="N223" i="7"/>
  <c r="BG221" i="7"/>
  <c r="BF221" i="7"/>
  <c r="BE221" i="7"/>
  <c r="BD221" i="7"/>
  <c r="R221" i="7"/>
  <c r="P221" i="7"/>
  <c r="N221" i="7"/>
  <c r="BG219" i="7"/>
  <c r="BF219" i="7"/>
  <c r="BE219" i="7"/>
  <c r="BD219" i="7"/>
  <c r="R219" i="7"/>
  <c r="P219" i="7"/>
  <c r="N219" i="7"/>
  <c r="BG217" i="7"/>
  <c r="BF217" i="7"/>
  <c r="BE217" i="7"/>
  <c r="BD217" i="7"/>
  <c r="R217" i="7"/>
  <c r="P217" i="7"/>
  <c r="N217" i="7"/>
  <c r="BG214" i="7"/>
  <c r="BF214" i="7"/>
  <c r="BE214" i="7"/>
  <c r="BD214" i="7"/>
  <c r="R214" i="7"/>
  <c r="P214" i="7"/>
  <c r="N214" i="7"/>
  <c r="BG212" i="7"/>
  <c r="BF212" i="7"/>
  <c r="BE212" i="7"/>
  <c r="BD212" i="7"/>
  <c r="R212" i="7"/>
  <c r="P212" i="7"/>
  <c r="N212" i="7"/>
  <c r="BG210" i="7"/>
  <c r="BF210" i="7"/>
  <c r="BE210" i="7"/>
  <c r="BD210" i="7"/>
  <c r="R210" i="7"/>
  <c r="P210" i="7"/>
  <c r="N210" i="7"/>
  <c r="BG208" i="7"/>
  <c r="BF208" i="7"/>
  <c r="BE208" i="7"/>
  <c r="BD208" i="7"/>
  <c r="R208" i="7"/>
  <c r="P208" i="7"/>
  <c r="N208" i="7"/>
  <c r="BG205" i="7"/>
  <c r="BF205" i="7"/>
  <c r="BE205" i="7"/>
  <c r="BD205" i="7"/>
  <c r="R205" i="7"/>
  <c r="P205" i="7"/>
  <c r="N205" i="7"/>
  <c r="BG203" i="7"/>
  <c r="BF203" i="7"/>
  <c r="BE203" i="7"/>
  <c r="BD203" i="7"/>
  <c r="R203" i="7"/>
  <c r="P203" i="7"/>
  <c r="N203" i="7"/>
  <c r="BG201" i="7"/>
  <c r="BF201" i="7"/>
  <c r="BE201" i="7"/>
  <c r="BD201" i="7"/>
  <c r="R201" i="7"/>
  <c r="P201" i="7"/>
  <c r="N201" i="7"/>
  <c r="BG199" i="7"/>
  <c r="BF199" i="7"/>
  <c r="BE199" i="7"/>
  <c r="BD199" i="7"/>
  <c r="R199" i="7"/>
  <c r="P199" i="7"/>
  <c r="N199" i="7"/>
  <c r="BG196" i="7"/>
  <c r="BF196" i="7"/>
  <c r="BE196" i="7"/>
  <c r="BD196" i="7"/>
  <c r="R196" i="7"/>
  <c r="P196" i="7"/>
  <c r="N196" i="7"/>
  <c r="BG194" i="7"/>
  <c r="BF194" i="7"/>
  <c r="BE194" i="7"/>
  <c r="BD194" i="7"/>
  <c r="R194" i="7"/>
  <c r="P194" i="7"/>
  <c r="N194" i="7"/>
  <c r="BG191" i="7"/>
  <c r="BF191" i="7"/>
  <c r="BE191" i="7"/>
  <c r="BD191" i="7"/>
  <c r="R191" i="7"/>
  <c r="P191" i="7"/>
  <c r="N191" i="7"/>
  <c r="BG189" i="7"/>
  <c r="BF189" i="7"/>
  <c r="BE189" i="7"/>
  <c r="BD189" i="7"/>
  <c r="R189" i="7"/>
  <c r="P189" i="7"/>
  <c r="N189" i="7"/>
  <c r="BG187" i="7"/>
  <c r="BF187" i="7"/>
  <c r="BE187" i="7"/>
  <c r="BD187" i="7"/>
  <c r="R187" i="7"/>
  <c r="P187" i="7"/>
  <c r="N187" i="7"/>
  <c r="BG184" i="7"/>
  <c r="BF184" i="7"/>
  <c r="BE184" i="7"/>
  <c r="BD184" i="7"/>
  <c r="R184" i="7"/>
  <c r="P184" i="7"/>
  <c r="N184" i="7"/>
  <c r="BG182" i="7"/>
  <c r="BF182" i="7"/>
  <c r="BE182" i="7"/>
  <c r="BD182" i="7"/>
  <c r="R182" i="7"/>
  <c r="P182" i="7"/>
  <c r="N182" i="7"/>
  <c r="BG180" i="7"/>
  <c r="BF180" i="7"/>
  <c r="BE180" i="7"/>
  <c r="BD180" i="7"/>
  <c r="R180" i="7"/>
  <c r="P180" i="7"/>
  <c r="N180" i="7"/>
  <c r="BG178" i="7"/>
  <c r="BF178" i="7"/>
  <c r="BE178" i="7"/>
  <c r="BD178" i="7"/>
  <c r="R178" i="7"/>
  <c r="P178" i="7"/>
  <c r="N178" i="7"/>
  <c r="BG174" i="7"/>
  <c r="BF174" i="7"/>
  <c r="BE174" i="7"/>
  <c r="BD174" i="7"/>
  <c r="R174" i="7"/>
  <c r="P174" i="7"/>
  <c r="N174" i="7"/>
  <c r="BG172" i="7"/>
  <c r="BF172" i="7"/>
  <c r="BE172" i="7"/>
  <c r="BD172" i="7"/>
  <c r="R172" i="7"/>
  <c r="P172" i="7"/>
  <c r="N172" i="7"/>
  <c r="BG170" i="7"/>
  <c r="BF170" i="7"/>
  <c r="BE170" i="7"/>
  <c r="BD170" i="7"/>
  <c r="R170" i="7"/>
  <c r="P170" i="7"/>
  <c r="N170" i="7"/>
  <c r="BG168" i="7"/>
  <c r="BF168" i="7"/>
  <c r="BE168" i="7"/>
  <c r="BD168" i="7"/>
  <c r="R168" i="7"/>
  <c r="P168" i="7"/>
  <c r="N168" i="7"/>
  <c r="BG165" i="7"/>
  <c r="BF165" i="7"/>
  <c r="BE165" i="7"/>
  <c r="BD165" i="7"/>
  <c r="R165" i="7"/>
  <c r="P165" i="7"/>
  <c r="N165" i="7"/>
  <c r="BG162" i="7"/>
  <c r="BF162" i="7"/>
  <c r="BE162" i="7"/>
  <c r="BD162" i="7"/>
  <c r="R162" i="7"/>
  <c r="P162" i="7"/>
  <c r="N162" i="7"/>
  <c r="BG159" i="7"/>
  <c r="BF159" i="7"/>
  <c r="BE159" i="7"/>
  <c r="BD159" i="7"/>
  <c r="R159" i="7"/>
  <c r="P159" i="7"/>
  <c r="N159" i="7"/>
  <c r="BG157" i="7"/>
  <c r="BF157" i="7"/>
  <c r="BE157" i="7"/>
  <c r="BD157" i="7"/>
  <c r="R157" i="7"/>
  <c r="P157" i="7"/>
  <c r="N157" i="7"/>
  <c r="BG155" i="7"/>
  <c r="BF155" i="7"/>
  <c r="BE155" i="7"/>
  <c r="BD155" i="7"/>
  <c r="R155" i="7"/>
  <c r="P155" i="7"/>
  <c r="N155" i="7"/>
  <c r="BG153" i="7"/>
  <c r="BF153" i="7"/>
  <c r="BE153" i="7"/>
  <c r="BD153" i="7"/>
  <c r="R153" i="7"/>
  <c r="P153" i="7"/>
  <c r="N153" i="7"/>
  <c r="BG151" i="7"/>
  <c r="BF151" i="7"/>
  <c r="BE151" i="7"/>
  <c r="BD151" i="7"/>
  <c r="R151" i="7"/>
  <c r="P151" i="7"/>
  <c r="N151" i="7"/>
  <c r="BG149" i="7"/>
  <c r="BF149" i="7"/>
  <c r="BE149" i="7"/>
  <c r="BD149" i="7"/>
  <c r="R149" i="7"/>
  <c r="P149" i="7"/>
  <c r="N149" i="7"/>
  <c r="BG147" i="7"/>
  <c r="BF147" i="7"/>
  <c r="BE147" i="7"/>
  <c r="BD147" i="7"/>
  <c r="R147" i="7"/>
  <c r="P147" i="7"/>
  <c r="N147" i="7"/>
  <c r="BG145" i="7"/>
  <c r="BF145" i="7"/>
  <c r="BE145" i="7"/>
  <c r="BD145" i="7"/>
  <c r="R145" i="7"/>
  <c r="P145" i="7"/>
  <c r="N145" i="7"/>
  <c r="BG143" i="7"/>
  <c r="BF143" i="7"/>
  <c r="BE143" i="7"/>
  <c r="BD143" i="7"/>
  <c r="R143" i="7"/>
  <c r="P143" i="7"/>
  <c r="N143" i="7"/>
  <c r="BG141" i="7"/>
  <c r="BF141" i="7"/>
  <c r="BE141" i="7"/>
  <c r="BD141" i="7"/>
  <c r="R141" i="7"/>
  <c r="P141" i="7"/>
  <c r="N141" i="7"/>
  <c r="BG138" i="7"/>
  <c r="BF138" i="7"/>
  <c r="BE138" i="7"/>
  <c r="BD138" i="7"/>
  <c r="R138" i="7"/>
  <c r="P138" i="7"/>
  <c r="N138" i="7"/>
  <c r="BG136" i="7"/>
  <c r="BF136" i="7"/>
  <c r="BE136" i="7"/>
  <c r="BD136" i="7"/>
  <c r="R136" i="7"/>
  <c r="P136" i="7"/>
  <c r="N136" i="7"/>
  <c r="BG134" i="7"/>
  <c r="BF134" i="7"/>
  <c r="BE134" i="7"/>
  <c r="BD134" i="7"/>
  <c r="R134" i="7"/>
  <c r="P134" i="7"/>
  <c r="N134" i="7"/>
  <c r="BG132" i="7"/>
  <c r="BF132" i="7"/>
  <c r="BE132" i="7"/>
  <c r="BD132" i="7"/>
  <c r="R132" i="7"/>
  <c r="P132" i="7"/>
  <c r="N132" i="7"/>
  <c r="BG129" i="7"/>
  <c r="BF129" i="7"/>
  <c r="BE129" i="7"/>
  <c r="BD129" i="7"/>
  <c r="R129" i="7"/>
  <c r="P129" i="7"/>
  <c r="N129" i="7"/>
  <c r="BG127" i="7"/>
  <c r="BF127" i="7"/>
  <c r="BE127" i="7"/>
  <c r="BD127" i="7"/>
  <c r="R127" i="7"/>
  <c r="P127" i="7"/>
  <c r="N127" i="7"/>
  <c r="BG124" i="7"/>
  <c r="BF124" i="7"/>
  <c r="BE124" i="7"/>
  <c r="BD124" i="7"/>
  <c r="R124" i="7"/>
  <c r="P124" i="7"/>
  <c r="N124" i="7"/>
  <c r="F119" i="7"/>
  <c r="F118" i="7"/>
  <c r="F116" i="7"/>
  <c r="E114" i="7"/>
  <c r="F92" i="7"/>
  <c r="F91" i="7"/>
  <c r="F89" i="7"/>
  <c r="E87" i="7"/>
  <c r="E7" i="7"/>
  <c r="E112" i="7" s="1"/>
  <c r="AO99" i="1"/>
  <c r="AN99" i="1"/>
  <c r="BG276" i="6"/>
  <c r="BF276" i="6"/>
  <c r="BE276" i="6"/>
  <c r="BD276" i="6"/>
  <c r="R276" i="6"/>
  <c r="P276" i="6"/>
  <c r="N276" i="6"/>
  <c r="BG273" i="6"/>
  <c r="BF273" i="6"/>
  <c r="BE273" i="6"/>
  <c r="BD273" i="6"/>
  <c r="R273" i="6"/>
  <c r="P273" i="6"/>
  <c r="N273" i="6"/>
  <c r="BG270" i="6"/>
  <c r="BF270" i="6"/>
  <c r="BE270" i="6"/>
  <c r="BD270" i="6"/>
  <c r="R270" i="6"/>
  <c r="P270" i="6"/>
  <c r="N270" i="6"/>
  <c r="BG265" i="6"/>
  <c r="BF265" i="6"/>
  <c r="BE265" i="6"/>
  <c r="BD265" i="6"/>
  <c r="R265" i="6"/>
  <c r="P265" i="6"/>
  <c r="N265" i="6"/>
  <c r="BG262" i="6"/>
  <c r="BF262" i="6"/>
  <c r="BE262" i="6"/>
  <c r="BD262" i="6"/>
  <c r="R262" i="6"/>
  <c r="P262" i="6"/>
  <c r="N262" i="6"/>
  <c r="BG259" i="6"/>
  <c r="BF259" i="6"/>
  <c r="BE259" i="6"/>
  <c r="BD259" i="6"/>
  <c r="R259" i="6"/>
  <c r="P259" i="6"/>
  <c r="N259" i="6"/>
  <c r="BG256" i="6"/>
  <c r="BF256" i="6"/>
  <c r="BE256" i="6"/>
  <c r="BD256" i="6"/>
  <c r="R256" i="6"/>
  <c r="P256" i="6"/>
  <c r="N256" i="6"/>
  <c r="BG253" i="6"/>
  <c r="BF253" i="6"/>
  <c r="BE253" i="6"/>
  <c r="BD253" i="6"/>
  <c r="R253" i="6"/>
  <c r="P253" i="6"/>
  <c r="N253" i="6"/>
  <c r="BG249" i="6"/>
  <c r="BF249" i="6"/>
  <c r="BE249" i="6"/>
  <c r="BD249" i="6"/>
  <c r="R249" i="6"/>
  <c r="R248" i="6"/>
  <c r="P249" i="6"/>
  <c r="P248" i="6"/>
  <c r="N249" i="6"/>
  <c r="N248" i="6"/>
  <c r="BG245" i="6"/>
  <c r="BF245" i="6"/>
  <c r="BE245" i="6"/>
  <c r="BD245" i="6"/>
  <c r="R245" i="6"/>
  <c r="P245" i="6"/>
  <c r="N245" i="6"/>
  <c r="BG242" i="6"/>
  <c r="BF242" i="6"/>
  <c r="BE242" i="6"/>
  <c r="BD242" i="6"/>
  <c r="R242" i="6"/>
  <c r="P242" i="6"/>
  <c r="N242" i="6"/>
  <c r="BG240" i="6"/>
  <c r="BF240" i="6"/>
  <c r="BE240" i="6"/>
  <c r="BD240" i="6"/>
  <c r="R240" i="6"/>
  <c r="P240" i="6"/>
  <c r="N240" i="6"/>
  <c r="BG237" i="6"/>
  <c r="BF237" i="6"/>
  <c r="BE237" i="6"/>
  <c r="BD237" i="6"/>
  <c r="R237" i="6"/>
  <c r="P237" i="6"/>
  <c r="N237" i="6"/>
  <c r="BG235" i="6"/>
  <c r="BF235" i="6"/>
  <c r="BE235" i="6"/>
  <c r="BD235" i="6"/>
  <c r="R235" i="6"/>
  <c r="P235" i="6"/>
  <c r="N235" i="6"/>
  <c r="BG232" i="6"/>
  <c r="BF232" i="6"/>
  <c r="BE232" i="6"/>
  <c r="BD232" i="6"/>
  <c r="R232" i="6"/>
  <c r="R231" i="6" s="1"/>
  <c r="P232" i="6"/>
  <c r="P231" i="6" s="1"/>
  <c r="N232" i="6"/>
  <c r="N231" i="6" s="1"/>
  <c r="BG229" i="6"/>
  <c r="BF229" i="6"/>
  <c r="BE229" i="6"/>
  <c r="BD229" i="6"/>
  <c r="R229" i="6"/>
  <c r="P229" i="6"/>
  <c r="N229" i="6"/>
  <c r="BG227" i="6"/>
  <c r="BF227" i="6"/>
  <c r="BE227" i="6"/>
  <c r="BD227" i="6"/>
  <c r="R227" i="6"/>
  <c r="P227" i="6"/>
  <c r="N227" i="6"/>
  <c r="BG225" i="6"/>
  <c r="BF225" i="6"/>
  <c r="BE225" i="6"/>
  <c r="BD225" i="6"/>
  <c r="R225" i="6"/>
  <c r="P225" i="6"/>
  <c r="N225" i="6"/>
  <c r="BG222" i="6"/>
  <c r="BF222" i="6"/>
  <c r="BE222" i="6"/>
  <c r="BD222" i="6"/>
  <c r="R222" i="6"/>
  <c r="P222" i="6"/>
  <c r="N222" i="6"/>
  <c r="BG220" i="6"/>
  <c r="BF220" i="6"/>
  <c r="BE220" i="6"/>
  <c r="BD220" i="6"/>
  <c r="R220" i="6"/>
  <c r="P220" i="6"/>
  <c r="N220" i="6"/>
  <c r="BG218" i="6"/>
  <c r="BF218" i="6"/>
  <c r="BE218" i="6"/>
  <c r="BD218" i="6"/>
  <c r="R218" i="6"/>
  <c r="P218" i="6"/>
  <c r="N218" i="6"/>
  <c r="BG215" i="6"/>
  <c r="BF215" i="6"/>
  <c r="BE215" i="6"/>
  <c r="BD215" i="6"/>
  <c r="R215" i="6"/>
  <c r="P215" i="6"/>
  <c r="N215" i="6"/>
  <c r="BG212" i="6"/>
  <c r="BF212" i="6"/>
  <c r="BE212" i="6"/>
  <c r="BD212" i="6"/>
  <c r="R212" i="6"/>
  <c r="P212" i="6"/>
  <c r="N212" i="6"/>
  <c r="BG209" i="6"/>
  <c r="BF209" i="6"/>
  <c r="BE209" i="6"/>
  <c r="BD209" i="6"/>
  <c r="R209" i="6"/>
  <c r="P209" i="6"/>
  <c r="N209" i="6"/>
  <c r="BG206" i="6"/>
  <c r="BF206" i="6"/>
  <c r="BE206" i="6"/>
  <c r="BD206" i="6"/>
  <c r="R206" i="6"/>
  <c r="P206" i="6"/>
  <c r="N206" i="6"/>
  <c r="BG202" i="6"/>
  <c r="BF202" i="6"/>
  <c r="BE202" i="6"/>
  <c r="BD202" i="6"/>
  <c r="R202" i="6"/>
  <c r="P202" i="6"/>
  <c r="N202" i="6"/>
  <c r="BG199" i="6"/>
  <c r="BF199" i="6"/>
  <c r="BE199" i="6"/>
  <c r="BD199" i="6"/>
  <c r="R199" i="6"/>
  <c r="P199" i="6"/>
  <c r="N199" i="6"/>
  <c r="BG196" i="6"/>
  <c r="BF196" i="6"/>
  <c r="BE196" i="6"/>
  <c r="BD196" i="6"/>
  <c r="R196" i="6"/>
  <c r="P196" i="6"/>
  <c r="N196" i="6"/>
  <c r="BG192" i="6"/>
  <c r="BF192" i="6"/>
  <c r="BE192" i="6"/>
  <c r="BD192" i="6"/>
  <c r="R192" i="6"/>
  <c r="P192" i="6"/>
  <c r="N192" i="6"/>
  <c r="BG189" i="6"/>
  <c r="BF189" i="6"/>
  <c r="BE189" i="6"/>
  <c r="BD189" i="6"/>
  <c r="R189" i="6"/>
  <c r="P189" i="6"/>
  <c r="N189" i="6"/>
  <c r="BG187" i="6"/>
  <c r="BF187" i="6"/>
  <c r="BE187" i="6"/>
  <c r="BD187" i="6"/>
  <c r="R187" i="6"/>
  <c r="P187" i="6"/>
  <c r="N187" i="6"/>
  <c r="BG184" i="6"/>
  <c r="BF184" i="6"/>
  <c r="BE184" i="6"/>
  <c r="BD184" i="6"/>
  <c r="R184" i="6"/>
  <c r="P184" i="6"/>
  <c r="N184" i="6"/>
  <c r="BG182" i="6"/>
  <c r="BF182" i="6"/>
  <c r="BE182" i="6"/>
  <c r="BD182" i="6"/>
  <c r="R182" i="6"/>
  <c r="P182" i="6"/>
  <c r="N182" i="6"/>
  <c r="BG180" i="6"/>
  <c r="BF180" i="6"/>
  <c r="BE180" i="6"/>
  <c r="BD180" i="6"/>
  <c r="R180" i="6"/>
  <c r="P180" i="6"/>
  <c r="N180" i="6"/>
  <c r="BG178" i="6"/>
  <c r="BF178" i="6"/>
  <c r="BE178" i="6"/>
  <c r="BD178" i="6"/>
  <c r="R178" i="6"/>
  <c r="P178" i="6"/>
  <c r="N178" i="6"/>
  <c r="BG174" i="6"/>
  <c r="BF174" i="6"/>
  <c r="BE174" i="6"/>
  <c r="BD174" i="6"/>
  <c r="R174" i="6"/>
  <c r="P174" i="6"/>
  <c r="N174" i="6"/>
  <c r="BG171" i="6"/>
  <c r="BF171" i="6"/>
  <c r="BE171" i="6"/>
  <c r="BD171" i="6"/>
  <c r="R171" i="6"/>
  <c r="P171" i="6"/>
  <c r="N171" i="6"/>
  <c r="BG168" i="6"/>
  <c r="BF168" i="6"/>
  <c r="BE168" i="6"/>
  <c r="BD168" i="6"/>
  <c r="R168" i="6"/>
  <c r="P168" i="6"/>
  <c r="N168" i="6"/>
  <c r="BG165" i="6"/>
  <c r="BF165" i="6"/>
  <c r="BE165" i="6"/>
  <c r="BD165" i="6"/>
  <c r="R165" i="6"/>
  <c r="P165" i="6"/>
  <c r="N165" i="6"/>
  <c r="BG162" i="6"/>
  <c r="BF162" i="6"/>
  <c r="BE162" i="6"/>
  <c r="BD162" i="6"/>
  <c r="R162" i="6"/>
  <c r="P162" i="6"/>
  <c r="N162" i="6"/>
  <c r="BG160" i="6"/>
  <c r="BF160" i="6"/>
  <c r="BE160" i="6"/>
  <c r="BD160" i="6"/>
  <c r="R160" i="6"/>
  <c r="P160" i="6"/>
  <c r="N160" i="6"/>
  <c r="BG158" i="6"/>
  <c r="BF158" i="6"/>
  <c r="BE158" i="6"/>
  <c r="BD158" i="6"/>
  <c r="R158" i="6"/>
  <c r="P158" i="6"/>
  <c r="N158" i="6"/>
  <c r="BG155" i="6"/>
  <c r="BF155" i="6"/>
  <c r="BE155" i="6"/>
  <c r="BD155" i="6"/>
  <c r="R155" i="6"/>
  <c r="P155" i="6"/>
  <c r="N155" i="6"/>
  <c r="BG152" i="6"/>
  <c r="BF152" i="6"/>
  <c r="BE152" i="6"/>
  <c r="BD152" i="6"/>
  <c r="R152" i="6"/>
  <c r="P152" i="6"/>
  <c r="N152" i="6"/>
  <c r="BG149" i="6"/>
  <c r="BF149" i="6"/>
  <c r="BE149" i="6"/>
  <c r="BD149" i="6"/>
  <c r="R149" i="6"/>
  <c r="P149" i="6"/>
  <c r="N149" i="6"/>
  <c r="BG146" i="6"/>
  <c r="BF146" i="6"/>
  <c r="BE146" i="6"/>
  <c r="BD146" i="6"/>
  <c r="R146" i="6"/>
  <c r="P146" i="6"/>
  <c r="N146" i="6"/>
  <c r="BG143" i="6"/>
  <c r="BF143" i="6"/>
  <c r="BE143" i="6"/>
  <c r="BD143" i="6"/>
  <c r="R143" i="6"/>
  <c r="P143" i="6"/>
  <c r="N143" i="6"/>
  <c r="BG140" i="6"/>
  <c r="BF140" i="6"/>
  <c r="BE140" i="6"/>
  <c r="BD140" i="6"/>
  <c r="R140" i="6"/>
  <c r="P140" i="6"/>
  <c r="N140" i="6"/>
  <c r="BG137" i="6"/>
  <c r="BF137" i="6"/>
  <c r="BE137" i="6"/>
  <c r="BD137" i="6"/>
  <c r="R137" i="6"/>
  <c r="P137" i="6"/>
  <c r="N137" i="6"/>
  <c r="BG134" i="6"/>
  <c r="BF134" i="6"/>
  <c r="BE134" i="6"/>
  <c r="BD134" i="6"/>
  <c r="R134" i="6"/>
  <c r="P134" i="6"/>
  <c r="N134" i="6"/>
  <c r="BG132" i="6"/>
  <c r="BF132" i="6"/>
  <c r="BE132" i="6"/>
  <c r="BD132" i="6"/>
  <c r="R132" i="6"/>
  <c r="P132" i="6"/>
  <c r="N132" i="6"/>
  <c r="BG130" i="6"/>
  <c r="BF130" i="6"/>
  <c r="BE130" i="6"/>
  <c r="BD130" i="6"/>
  <c r="R130" i="6"/>
  <c r="P130" i="6"/>
  <c r="N130" i="6"/>
  <c r="F124" i="6"/>
  <c r="F123" i="6"/>
  <c r="F121" i="6"/>
  <c r="E119" i="6"/>
  <c r="F92" i="6"/>
  <c r="F91" i="6"/>
  <c r="F89" i="6"/>
  <c r="E87" i="6"/>
  <c r="E7" i="6"/>
  <c r="E117" i="6" s="1"/>
  <c r="AO98" i="1"/>
  <c r="AN98" i="1"/>
  <c r="BG289" i="5"/>
  <c r="BF289" i="5"/>
  <c r="BE289" i="5"/>
  <c r="BD289" i="5"/>
  <c r="R289" i="5"/>
  <c r="P289" i="5"/>
  <c r="N289" i="5"/>
  <c r="BG286" i="5"/>
  <c r="BF286" i="5"/>
  <c r="BE286" i="5"/>
  <c r="BD286" i="5"/>
  <c r="R286" i="5"/>
  <c r="P286" i="5"/>
  <c r="N286" i="5"/>
  <c r="BG283" i="5"/>
  <c r="BF283" i="5"/>
  <c r="BE283" i="5"/>
  <c r="BD283" i="5"/>
  <c r="R283" i="5"/>
  <c r="P283" i="5"/>
  <c r="N283" i="5"/>
  <c r="BG280" i="5"/>
  <c r="BF280" i="5"/>
  <c r="BE280" i="5"/>
  <c r="BD280" i="5"/>
  <c r="R280" i="5"/>
  <c r="P280" i="5"/>
  <c r="N280" i="5"/>
  <c r="BG277" i="5"/>
  <c r="BF277" i="5"/>
  <c r="BE277" i="5"/>
  <c r="BD277" i="5"/>
  <c r="R277" i="5"/>
  <c r="P277" i="5"/>
  <c r="N277" i="5"/>
  <c r="BG274" i="5"/>
  <c r="BF274" i="5"/>
  <c r="BE274" i="5"/>
  <c r="BD274" i="5"/>
  <c r="R274" i="5"/>
  <c r="P274" i="5"/>
  <c r="N274" i="5"/>
  <c r="BG271" i="5"/>
  <c r="BF271" i="5"/>
  <c r="BE271" i="5"/>
  <c r="BD271" i="5"/>
  <c r="R271" i="5"/>
  <c r="P271" i="5"/>
  <c r="N271" i="5"/>
  <c r="BG268" i="5"/>
  <c r="BF268" i="5"/>
  <c r="BE268" i="5"/>
  <c r="BD268" i="5"/>
  <c r="R268" i="5"/>
  <c r="P268" i="5"/>
  <c r="N268" i="5"/>
  <c r="BG265" i="5"/>
  <c r="BF265" i="5"/>
  <c r="BE265" i="5"/>
  <c r="BD265" i="5"/>
  <c r="R265" i="5"/>
  <c r="P265" i="5"/>
  <c r="N265" i="5"/>
  <c r="BG262" i="5"/>
  <c r="BF262" i="5"/>
  <c r="BE262" i="5"/>
  <c r="BD262" i="5"/>
  <c r="R262" i="5"/>
  <c r="P262" i="5"/>
  <c r="N262" i="5"/>
  <c r="BG259" i="5"/>
  <c r="BF259" i="5"/>
  <c r="BE259" i="5"/>
  <c r="BD259" i="5"/>
  <c r="R259" i="5"/>
  <c r="P259" i="5"/>
  <c r="N259" i="5"/>
  <c r="BG256" i="5"/>
  <c r="BF256" i="5"/>
  <c r="BE256" i="5"/>
  <c r="BD256" i="5"/>
  <c r="R256" i="5"/>
  <c r="P256" i="5"/>
  <c r="N256" i="5"/>
  <c r="BG253" i="5"/>
  <c r="BF253" i="5"/>
  <c r="BE253" i="5"/>
  <c r="BD253" i="5"/>
  <c r="R253" i="5"/>
  <c r="P253" i="5"/>
  <c r="N253" i="5"/>
  <c r="BG250" i="5"/>
  <c r="BF250" i="5"/>
  <c r="BE250" i="5"/>
  <c r="BD250" i="5"/>
  <c r="R250" i="5"/>
  <c r="P250" i="5"/>
  <c r="N250" i="5"/>
  <c r="BG248" i="5"/>
  <c r="BF248" i="5"/>
  <c r="BE248" i="5"/>
  <c r="BD248" i="5"/>
  <c r="R248" i="5"/>
  <c r="P248" i="5"/>
  <c r="N248" i="5"/>
  <c r="BG244" i="5"/>
  <c r="BF244" i="5"/>
  <c r="BE244" i="5"/>
  <c r="BD244" i="5"/>
  <c r="R244" i="5"/>
  <c r="P244" i="5"/>
  <c r="N244" i="5"/>
  <c r="BG241" i="5"/>
  <c r="BF241" i="5"/>
  <c r="BE241" i="5"/>
  <c r="BD241" i="5"/>
  <c r="R241" i="5"/>
  <c r="P241" i="5"/>
  <c r="N241" i="5"/>
  <c r="BG237" i="5"/>
  <c r="BF237" i="5"/>
  <c r="BE237" i="5"/>
  <c r="BD237" i="5"/>
  <c r="R237" i="5"/>
  <c r="R236" i="5"/>
  <c r="P237" i="5"/>
  <c r="P236" i="5"/>
  <c r="N237" i="5"/>
  <c r="N236" i="5" s="1"/>
  <c r="BG233" i="5"/>
  <c r="BF233" i="5"/>
  <c r="BE233" i="5"/>
  <c r="BD233" i="5"/>
  <c r="R233" i="5"/>
  <c r="P233" i="5"/>
  <c r="N233" i="5"/>
  <c r="BG230" i="5"/>
  <c r="BF230" i="5"/>
  <c r="BE230" i="5"/>
  <c r="BD230" i="5"/>
  <c r="R230" i="5"/>
  <c r="P230" i="5"/>
  <c r="N230" i="5"/>
  <c r="BG226" i="5"/>
  <c r="BF226" i="5"/>
  <c r="BE226" i="5"/>
  <c r="BD226" i="5"/>
  <c r="R226" i="5"/>
  <c r="P226" i="5"/>
  <c r="N226" i="5"/>
  <c r="BG224" i="5"/>
  <c r="BF224" i="5"/>
  <c r="BE224" i="5"/>
  <c r="BD224" i="5"/>
  <c r="R224" i="5"/>
  <c r="P224" i="5"/>
  <c r="N224" i="5"/>
  <c r="BG222" i="5"/>
  <c r="BF222" i="5"/>
  <c r="BE222" i="5"/>
  <c r="BD222" i="5"/>
  <c r="R222" i="5"/>
  <c r="P222" i="5"/>
  <c r="N222" i="5"/>
  <c r="BG220" i="5"/>
  <c r="BF220" i="5"/>
  <c r="BE220" i="5"/>
  <c r="BD220" i="5"/>
  <c r="R220" i="5"/>
  <c r="P220" i="5"/>
  <c r="N220" i="5"/>
  <c r="BG217" i="5"/>
  <c r="BF217" i="5"/>
  <c r="BE217" i="5"/>
  <c r="BD217" i="5"/>
  <c r="R217" i="5"/>
  <c r="R216" i="5" s="1"/>
  <c r="P217" i="5"/>
  <c r="P216" i="5" s="1"/>
  <c r="N217" i="5"/>
  <c r="N216" i="5" s="1"/>
  <c r="BG214" i="5"/>
  <c r="BF214" i="5"/>
  <c r="BE214" i="5"/>
  <c r="BD214" i="5"/>
  <c r="R214" i="5"/>
  <c r="P214" i="5"/>
  <c r="N214" i="5"/>
  <c r="BG212" i="5"/>
  <c r="BF212" i="5"/>
  <c r="BE212" i="5"/>
  <c r="BD212" i="5"/>
  <c r="R212" i="5"/>
  <c r="P212" i="5"/>
  <c r="N212" i="5"/>
  <c r="BG210" i="5"/>
  <c r="BF210" i="5"/>
  <c r="BE210" i="5"/>
  <c r="BD210" i="5"/>
  <c r="R210" i="5"/>
  <c r="P210" i="5"/>
  <c r="N210" i="5"/>
  <c r="BG207" i="5"/>
  <c r="BF207" i="5"/>
  <c r="BE207" i="5"/>
  <c r="BD207" i="5"/>
  <c r="R207" i="5"/>
  <c r="P207" i="5"/>
  <c r="N207" i="5"/>
  <c r="BG205" i="5"/>
  <c r="BF205" i="5"/>
  <c r="BE205" i="5"/>
  <c r="BD205" i="5"/>
  <c r="R205" i="5"/>
  <c r="P205" i="5"/>
  <c r="N205" i="5"/>
  <c r="BG203" i="5"/>
  <c r="BF203" i="5"/>
  <c r="BE203" i="5"/>
  <c r="BD203" i="5"/>
  <c r="R203" i="5"/>
  <c r="P203" i="5"/>
  <c r="N203" i="5"/>
  <c r="BG201" i="5"/>
  <c r="BF201" i="5"/>
  <c r="BE201" i="5"/>
  <c r="BD201" i="5"/>
  <c r="R201" i="5"/>
  <c r="P201" i="5"/>
  <c r="N201" i="5"/>
  <c r="BG197" i="5"/>
  <c r="BF197" i="5"/>
  <c r="BE197" i="5"/>
  <c r="BD197" i="5"/>
  <c r="R197" i="5"/>
  <c r="R196" i="5" s="1"/>
  <c r="P197" i="5"/>
  <c r="P196" i="5" s="1"/>
  <c r="N197" i="5"/>
  <c r="N196" i="5" s="1"/>
  <c r="BG193" i="5"/>
  <c r="BF193" i="5"/>
  <c r="BE193" i="5"/>
  <c r="BD193" i="5"/>
  <c r="R193" i="5"/>
  <c r="P193" i="5"/>
  <c r="N193" i="5"/>
  <c r="BG190" i="5"/>
  <c r="BF190" i="5"/>
  <c r="BE190" i="5"/>
  <c r="BD190" i="5"/>
  <c r="R190" i="5"/>
  <c r="P190" i="5"/>
  <c r="N190" i="5"/>
  <c r="BG187" i="5"/>
  <c r="BF187" i="5"/>
  <c r="BE187" i="5"/>
  <c r="BD187" i="5"/>
  <c r="R187" i="5"/>
  <c r="P187" i="5"/>
  <c r="N187" i="5"/>
  <c r="BG184" i="5"/>
  <c r="BF184" i="5"/>
  <c r="BE184" i="5"/>
  <c r="BD184" i="5"/>
  <c r="R184" i="5"/>
  <c r="P184" i="5"/>
  <c r="N184" i="5"/>
  <c r="BG181" i="5"/>
  <c r="BF181" i="5"/>
  <c r="BE181" i="5"/>
  <c r="BD181" i="5"/>
  <c r="R181" i="5"/>
  <c r="P181" i="5"/>
  <c r="N181" i="5"/>
  <c r="BG178" i="5"/>
  <c r="BF178" i="5"/>
  <c r="BE178" i="5"/>
  <c r="BD178" i="5"/>
  <c r="R178" i="5"/>
  <c r="P178" i="5"/>
  <c r="N178" i="5"/>
  <c r="BG175" i="5"/>
  <c r="BF175" i="5"/>
  <c r="BE175" i="5"/>
  <c r="BD175" i="5"/>
  <c r="R175" i="5"/>
  <c r="P175" i="5"/>
  <c r="N175" i="5"/>
  <c r="BG172" i="5"/>
  <c r="BF172" i="5"/>
  <c r="BE172" i="5"/>
  <c r="BD172" i="5"/>
  <c r="R172" i="5"/>
  <c r="P172" i="5"/>
  <c r="N172" i="5"/>
  <c r="BG170" i="5"/>
  <c r="BF170" i="5"/>
  <c r="BE170" i="5"/>
  <c r="BD170" i="5"/>
  <c r="R170" i="5"/>
  <c r="P170" i="5"/>
  <c r="N170" i="5"/>
  <c r="BG168" i="5"/>
  <c r="BF168" i="5"/>
  <c r="BE168" i="5"/>
  <c r="BD168" i="5"/>
  <c r="R168" i="5"/>
  <c r="P168" i="5"/>
  <c r="N168" i="5"/>
  <c r="BG165" i="5"/>
  <c r="BF165" i="5"/>
  <c r="BE165" i="5"/>
  <c r="BD165" i="5"/>
  <c r="R165" i="5"/>
  <c r="P165" i="5"/>
  <c r="N165" i="5"/>
  <c r="BG162" i="5"/>
  <c r="BF162" i="5"/>
  <c r="BE162" i="5"/>
  <c r="BD162" i="5"/>
  <c r="R162" i="5"/>
  <c r="P162" i="5"/>
  <c r="N162" i="5"/>
  <c r="BG159" i="5"/>
  <c r="BF159" i="5"/>
  <c r="BE159" i="5"/>
  <c r="BD159" i="5"/>
  <c r="R159" i="5"/>
  <c r="P159" i="5"/>
  <c r="N159" i="5"/>
  <c r="BG156" i="5"/>
  <c r="BF156" i="5"/>
  <c r="BE156" i="5"/>
  <c r="BD156" i="5"/>
  <c r="R156" i="5"/>
  <c r="P156" i="5"/>
  <c r="N156" i="5"/>
  <c r="BG153" i="5"/>
  <c r="BF153" i="5"/>
  <c r="BE153" i="5"/>
  <c r="BD153" i="5"/>
  <c r="R153" i="5"/>
  <c r="P153" i="5"/>
  <c r="N153" i="5"/>
  <c r="BG150" i="5"/>
  <c r="BF150" i="5"/>
  <c r="BE150" i="5"/>
  <c r="BD150" i="5"/>
  <c r="R150" i="5"/>
  <c r="P150" i="5"/>
  <c r="N150" i="5"/>
  <c r="BG147" i="5"/>
  <c r="BF147" i="5"/>
  <c r="BE147" i="5"/>
  <c r="BD147" i="5"/>
  <c r="R147" i="5"/>
  <c r="P147" i="5"/>
  <c r="N147" i="5"/>
  <c r="BG143" i="5"/>
  <c r="BF143" i="5"/>
  <c r="BE143" i="5"/>
  <c r="BD143" i="5"/>
  <c r="R143" i="5"/>
  <c r="P143" i="5"/>
  <c r="N143" i="5"/>
  <c r="BG140" i="5"/>
  <c r="BF140" i="5"/>
  <c r="BE140" i="5"/>
  <c r="BD140" i="5"/>
  <c r="R140" i="5"/>
  <c r="P140" i="5"/>
  <c r="N140" i="5"/>
  <c r="BG137" i="5"/>
  <c r="BF137" i="5"/>
  <c r="BE137" i="5"/>
  <c r="BD137" i="5"/>
  <c r="R137" i="5"/>
  <c r="P137" i="5"/>
  <c r="N137" i="5"/>
  <c r="BG134" i="5"/>
  <c r="BF134" i="5"/>
  <c r="BE134" i="5"/>
  <c r="BD134" i="5"/>
  <c r="R134" i="5"/>
  <c r="P134" i="5"/>
  <c r="N134" i="5"/>
  <c r="F128" i="5"/>
  <c r="F127" i="5"/>
  <c r="F125" i="5"/>
  <c r="E123" i="5"/>
  <c r="F92" i="5"/>
  <c r="F91" i="5"/>
  <c r="F89" i="5"/>
  <c r="E87" i="5"/>
  <c r="E7" i="5"/>
  <c r="E85" i="5" s="1"/>
  <c r="AO97" i="1"/>
  <c r="AN97" i="1"/>
  <c r="BG359" i="4"/>
  <c r="BF359" i="4"/>
  <c r="BE359" i="4"/>
  <c r="BD359" i="4"/>
  <c r="R359" i="4"/>
  <c r="P359" i="4"/>
  <c r="N359" i="4"/>
  <c r="BG356" i="4"/>
  <c r="BF356" i="4"/>
  <c r="BE356" i="4"/>
  <c r="BD356" i="4"/>
  <c r="R356" i="4"/>
  <c r="P356" i="4"/>
  <c r="N356" i="4"/>
  <c r="BG353" i="4"/>
  <c r="BF353" i="4"/>
  <c r="BE353" i="4"/>
  <c r="BD353" i="4"/>
  <c r="R353" i="4"/>
  <c r="P353" i="4"/>
  <c r="N353" i="4"/>
  <c r="BG349" i="4"/>
  <c r="BF349" i="4"/>
  <c r="BE349" i="4"/>
  <c r="BD349" i="4"/>
  <c r="R349" i="4"/>
  <c r="P349" i="4"/>
  <c r="N349" i="4"/>
  <c r="BG346" i="4"/>
  <c r="BF346" i="4"/>
  <c r="BE346" i="4"/>
  <c r="BD346" i="4"/>
  <c r="R346" i="4"/>
  <c r="P346" i="4"/>
  <c r="N346" i="4"/>
  <c r="BG344" i="4"/>
  <c r="BF344" i="4"/>
  <c r="BE344" i="4"/>
  <c r="BD344" i="4"/>
  <c r="R344" i="4"/>
  <c r="P344" i="4"/>
  <c r="N344" i="4"/>
  <c r="BG341" i="4"/>
  <c r="BF341" i="4"/>
  <c r="BE341" i="4"/>
  <c r="BD341" i="4"/>
  <c r="R341" i="4"/>
  <c r="P341" i="4"/>
  <c r="N341" i="4"/>
  <c r="BG337" i="4"/>
  <c r="BF337" i="4"/>
  <c r="BE337" i="4"/>
  <c r="BD337" i="4"/>
  <c r="R337" i="4"/>
  <c r="P337" i="4"/>
  <c r="N337" i="4"/>
  <c r="BG334" i="4"/>
  <c r="BF334" i="4"/>
  <c r="BE334" i="4"/>
  <c r="BD334" i="4"/>
  <c r="R334" i="4"/>
  <c r="P334" i="4"/>
  <c r="N334" i="4"/>
  <c r="BG331" i="4"/>
  <c r="BF331" i="4"/>
  <c r="BE331" i="4"/>
  <c r="BD331" i="4"/>
  <c r="R331" i="4"/>
  <c r="P331" i="4"/>
  <c r="N331" i="4"/>
  <c r="BG328" i="4"/>
  <c r="BF328" i="4"/>
  <c r="BE328" i="4"/>
  <c r="BD328" i="4"/>
  <c r="R328" i="4"/>
  <c r="P328" i="4"/>
  <c r="N328" i="4"/>
  <c r="BG325" i="4"/>
  <c r="BF325" i="4"/>
  <c r="BE325" i="4"/>
  <c r="BD325" i="4"/>
  <c r="R325" i="4"/>
  <c r="P325" i="4"/>
  <c r="N325" i="4"/>
  <c r="BG322" i="4"/>
  <c r="BF322" i="4"/>
  <c r="BE322" i="4"/>
  <c r="BD322" i="4"/>
  <c r="R322" i="4"/>
  <c r="P322" i="4"/>
  <c r="N322" i="4"/>
  <c r="BG319" i="4"/>
  <c r="BF319" i="4"/>
  <c r="BE319" i="4"/>
  <c r="BD319" i="4"/>
  <c r="R319" i="4"/>
  <c r="P319" i="4"/>
  <c r="N319" i="4"/>
  <c r="BG316" i="4"/>
  <c r="BF316" i="4"/>
  <c r="BE316" i="4"/>
  <c r="BD316" i="4"/>
  <c r="R316" i="4"/>
  <c r="P316" i="4"/>
  <c r="N316" i="4"/>
  <c r="BG313" i="4"/>
  <c r="BF313" i="4"/>
  <c r="BE313" i="4"/>
  <c r="BD313" i="4"/>
  <c r="R313" i="4"/>
  <c r="P313" i="4"/>
  <c r="N313" i="4"/>
  <c r="BG310" i="4"/>
  <c r="BF310" i="4"/>
  <c r="BE310" i="4"/>
  <c r="BD310" i="4"/>
  <c r="R310" i="4"/>
  <c r="P310" i="4"/>
  <c r="N310" i="4"/>
  <c r="BG307" i="4"/>
  <c r="BF307" i="4"/>
  <c r="BE307" i="4"/>
  <c r="BD307" i="4"/>
  <c r="R307" i="4"/>
  <c r="P307" i="4"/>
  <c r="N307" i="4"/>
  <c r="BG304" i="4"/>
  <c r="BF304" i="4"/>
  <c r="BE304" i="4"/>
  <c r="BD304" i="4"/>
  <c r="R304" i="4"/>
  <c r="P304" i="4"/>
  <c r="N304" i="4"/>
  <c r="BG301" i="4"/>
  <c r="BF301" i="4"/>
  <c r="BE301" i="4"/>
  <c r="BD301" i="4"/>
  <c r="R301" i="4"/>
  <c r="P301" i="4"/>
  <c r="N301" i="4"/>
  <c r="BG298" i="4"/>
  <c r="BF298" i="4"/>
  <c r="BE298" i="4"/>
  <c r="BD298" i="4"/>
  <c r="R298" i="4"/>
  <c r="P298" i="4"/>
  <c r="N298" i="4"/>
  <c r="BG295" i="4"/>
  <c r="BF295" i="4"/>
  <c r="BE295" i="4"/>
  <c r="BD295" i="4"/>
  <c r="R295" i="4"/>
  <c r="P295" i="4"/>
  <c r="N295" i="4"/>
  <c r="BG293" i="4"/>
  <c r="BF293" i="4"/>
  <c r="BE293" i="4"/>
  <c r="BD293" i="4"/>
  <c r="R293" i="4"/>
  <c r="P293" i="4"/>
  <c r="N293" i="4"/>
  <c r="BG290" i="4"/>
  <c r="BF290" i="4"/>
  <c r="BE290" i="4"/>
  <c r="BD290" i="4"/>
  <c r="R290" i="4"/>
  <c r="P290" i="4"/>
  <c r="N290" i="4"/>
  <c r="BG286" i="4"/>
  <c r="BF286" i="4"/>
  <c r="BE286" i="4"/>
  <c r="BD286" i="4"/>
  <c r="R286" i="4"/>
  <c r="P286" i="4"/>
  <c r="N286" i="4"/>
  <c r="BG283" i="4"/>
  <c r="BF283" i="4"/>
  <c r="BE283" i="4"/>
  <c r="BD283" i="4"/>
  <c r="R283" i="4"/>
  <c r="P283" i="4"/>
  <c r="N283" i="4"/>
  <c r="BG280" i="4"/>
  <c r="BF280" i="4"/>
  <c r="BE280" i="4"/>
  <c r="BD280" i="4"/>
  <c r="R280" i="4"/>
  <c r="P280" i="4"/>
  <c r="N280" i="4"/>
  <c r="BG277" i="4"/>
  <c r="BF277" i="4"/>
  <c r="BE277" i="4"/>
  <c r="BD277" i="4"/>
  <c r="R277" i="4"/>
  <c r="P277" i="4"/>
  <c r="N277" i="4"/>
  <c r="BG275" i="4"/>
  <c r="BF275" i="4"/>
  <c r="BE275" i="4"/>
  <c r="BD275" i="4"/>
  <c r="R275" i="4"/>
  <c r="P275" i="4"/>
  <c r="N275" i="4"/>
  <c r="BG272" i="4"/>
  <c r="BF272" i="4"/>
  <c r="BE272" i="4"/>
  <c r="BD272" i="4"/>
  <c r="R272" i="4"/>
  <c r="P272" i="4"/>
  <c r="N272" i="4"/>
  <c r="BG270" i="4"/>
  <c r="BF270" i="4"/>
  <c r="BE270" i="4"/>
  <c r="BD270" i="4"/>
  <c r="R270" i="4"/>
  <c r="P270" i="4"/>
  <c r="N270" i="4"/>
  <c r="BG267" i="4"/>
  <c r="BF267" i="4"/>
  <c r="BE267" i="4"/>
  <c r="BD267" i="4"/>
  <c r="R267" i="4"/>
  <c r="P267" i="4"/>
  <c r="N267" i="4"/>
  <c r="BG264" i="4"/>
  <c r="BF264" i="4"/>
  <c r="BE264" i="4"/>
  <c r="BD264" i="4"/>
  <c r="R264" i="4"/>
  <c r="P264" i="4"/>
  <c r="N264" i="4"/>
  <c r="BG261" i="4"/>
  <c r="BF261" i="4"/>
  <c r="BE261" i="4"/>
  <c r="BD261" i="4"/>
  <c r="R261" i="4"/>
  <c r="P261" i="4"/>
  <c r="N261" i="4"/>
  <c r="BG259" i="4"/>
  <c r="BF259" i="4"/>
  <c r="BE259" i="4"/>
  <c r="BD259" i="4"/>
  <c r="R259" i="4"/>
  <c r="P259" i="4"/>
  <c r="N259" i="4"/>
  <c r="BG256" i="4"/>
  <c r="BF256" i="4"/>
  <c r="BE256" i="4"/>
  <c r="BD256" i="4"/>
  <c r="R256" i="4"/>
  <c r="P256" i="4"/>
  <c r="N256" i="4"/>
  <c r="BG253" i="4"/>
  <c r="BF253" i="4"/>
  <c r="BE253" i="4"/>
  <c r="BD253" i="4"/>
  <c r="R253" i="4"/>
  <c r="P253" i="4"/>
  <c r="N253" i="4"/>
  <c r="BG251" i="4"/>
  <c r="BF251" i="4"/>
  <c r="BE251" i="4"/>
  <c r="BD251" i="4"/>
  <c r="R251" i="4"/>
  <c r="P251" i="4"/>
  <c r="N251" i="4"/>
  <c r="BG248" i="4"/>
  <c r="BF248" i="4"/>
  <c r="BE248" i="4"/>
  <c r="BD248" i="4"/>
  <c r="R248" i="4"/>
  <c r="P248" i="4"/>
  <c r="N248" i="4"/>
  <c r="BG245" i="4"/>
  <c r="BF245" i="4"/>
  <c r="BE245" i="4"/>
  <c r="BD245" i="4"/>
  <c r="R245" i="4"/>
  <c r="P245" i="4"/>
  <c r="N245" i="4"/>
  <c r="BG242" i="4"/>
  <c r="BF242" i="4"/>
  <c r="BE242" i="4"/>
  <c r="BD242" i="4"/>
  <c r="R242" i="4"/>
  <c r="P242" i="4"/>
  <c r="N242" i="4"/>
  <c r="BG237" i="4"/>
  <c r="BF237" i="4"/>
  <c r="BE237" i="4"/>
  <c r="BD237" i="4"/>
  <c r="R237" i="4"/>
  <c r="P237" i="4"/>
  <c r="N237" i="4"/>
  <c r="BG234" i="4"/>
  <c r="BF234" i="4"/>
  <c r="BE234" i="4"/>
  <c r="BD234" i="4"/>
  <c r="R234" i="4"/>
  <c r="P234" i="4"/>
  <c r="N234" i="4"/>
  <c r="BG231" i="4"/>
  <c r="BF231" i="4"/>
  <c r="BE231" i="4"/>
  <c r="BD231" i="4"/>
  <c r="R231" i="4"/>
  <c r="P231" i="4"/>
  <c r="N231" i="4"/>
  <c r="BG229" i="4"/>
  <c r="BF229" i="4"/>
  <c r="BE229" i="4"/>
  <c r="BD229" i="4"/>
  <c r="R229" i="4"/>
  <c r="P229" i="4"/>
  <c r="N229" i="4"/>
  <c r="BG226" i="4"/>
  <c r="BF226" i="4"/>
  <c r="BE226" i="4"/>
  <c r="BD226" i="4"/>
  <c r="R226" i="4"/>
  <c r="P226" i="4"/>
  <c r="N226" i="4"/>
  <c r="BG223" i="4"/>
  <c r="BF223" i="4"/>
  <c r="BE223" i="4"/>
  <c r="BD223" i="4"/>
  <c r="R223" i="4"/>
  <c r="P223" i="4"/>
  <c r="N223" i="4"/>
  <c r="BG220" i="4"/>
  <c r="BF220" i="4"/>
  <c r="BE220" i="4"/>
  <c r="BD220" i="4"/>
  <c r="R220" i="4"/>
  <c r="P220" i="4"/>
  <c r="N220" i="4"/>
  <c r="BG217" i="4"/>
  <c r="BF217" i="4"/>
  <c r="BE217" i="4"/>
  <c r="BD217" i="4"/>
  <c r="R217" i="4"/>
  <c r="P217" i="4"/>
  <c r="N217" i="4"/>
  <c r="BG214" i="4"/>
  <c r="BF214" i="4"/>
  <c r="BE214" i="4"/>
  <c r="BD214" i="4"/>
  <c r="R214" i="4"/>
  <c r="P214" i="4"/>
  <c r="N214" i="4"/>
  <c r="BG211" i="4"/>
  <c r="BF211" i="4"/>
  <c r="BE211" i="4"/>
  <c r="BD211" i="4"/>
  <c r="R211" i="4"/>
  <c r="P211" i="4"/>
  <c r="N211" i="4"/>
  <c r="BG208" i="4"/>
  <c r="BF208" i="4"/>
  <c r="BE208" i="4"/>
  <c r="BD208" i="4"/>
  <c r="R208" i="4"/>
  <c r="P208" i="4"/>
  <c r="N208" i="4"/>
  <c r="BG205" i="4"/>
  <c r="BF205" i="4"/>
  <c r="BE205" i="4"/>
  <c r="BD205" i="4"/>
  <c r="R205" i="4"/>
  <c r="P205" i="4"/>
  <c r="N205" i="4"/>
  <c r="BG202" i="4"/>
  <c r="BF202" i="4"/>
  <c r="BE202" i="4"/>
  <c r="BD202" i="4"/>
  <c r="R202" i="4"/>
  <c r="P202" i="4"/>
  <c r="N202" i="4"/>
  <c r="BG198" i="4"/>
  <c r="BF198" i="4"/>
  <c r="BE198" i="4"/>
  <c r="BD198" i="4"/>
  <c r="R198" i="4"/>
  <c r="P198" i="4"/>
  <c r="N198" i="4"/>
  <c r="BG195" i="4"/>
  <c r="BF195" i="4"/>
  <c r="BE195" i="4"/>
  <c r="BD195" i="4"/>
  <c r="R195" i="4"/>
  <c r="P195" i="4"/>
  <c r="N195" i="4"/>
  <c r="BG192" i="4"/>
  <c r="BF192" i="4"/>
  <c r="BE192" i="4"/>
  <c r="BD192" i="4"/>
  <c r="R192" i="4"/>
  <c r="P192" i="4"/>
  <c r="N192" i="4"/>
  <c r="BG189" i="4"/>
  <c r="BF189" i="4"/>
  <c r="BE189" i="4"/>
  <c r="BD189" i="4"/>
  <c r="R189" i="4"/>
  <c r="P189" i="4"/>
  <c r="N189" i="4"/>
  <c r="BG186" i="4"/>
  <c r="BF186" i="4"/>
  <c r="BE186" i="4"/>
  <c r="BD186" i="4"/>
  <c r="R186" i="4"/>
  <c r="P186" i="4"/>
  <c r="N186" i="4"/>
  <c r="BG183" i="4"/>
  <c r="BF183" i="4"/>
  <c r="BE183" i="4"/>
  <c r="BD183" i="4"/>
  <c r="R183" i="4"/>
  <c r="P183" i="4"/>
  <c r="N183" i="4"/>
  <c r="BG180" i="4"/>
  <c r="BF180" i="4"/>
  <c r="BE180" i="4"/>
  <c r="BD180" i="4"/>
  <c r="R180" i="4"/>
  <c r="P180" i="4"/>
  <c r="N180" i="4"/>
  <c r="BG177" i="4"/>
  <c r="BF177" i="4"/>
  <c r="BE177" i="4"/>
  <c r="BD177" i="4"/>
  <c r="R177" i="4"/>
  <c r="P177" i="4"/>
  <c r="N177" i="4"/>
  <c r="BG174" i="4"/>
  <c r="BF174" i="4"/>
  <c r="BE174" i="4"/>
  <c r="BD174" i="4"/>
  <c r="R174" i="4"/>
  <c r="P174" i="4"/>
  <c r="N174" i="4"/>
  <c r="BG171" i="4"/>
  <c r="BF171" i="4"/>
  <c r="BE171" i="4"/>
  <c r="BD171" i="4"/>
  <c r="R171" i="4"/>
  <c r="P171" i="4"/>
  <c r="N171" i="4"/>
  <c r="BG169" i="4"/>
  <c r="BF169" i="4"/>
  <c r="BE169" i="4"/>
  <c r="BD169" i="4"/>
  <c r="R169" i="4"/>
  <c r="P169" i="4"/>
  <c r="N169" i="4"/>
  <c r="BG166" i="4"/>
  <c r="BF166" i="4"/>
  <c r="BE166" i="4"/>
  <c r="BD166" i="4"/>
  <c r="R166" i="4"/>
  <c r="P166" i="4"/>
  <c r="N166" i="4"/>
  <c r="BG162" i="4"/>
  <c r="BF162" i="4"/>
  <c r="BE162" i="4"/>
  <c r="BD162" i="4"/>
  <c r="R162" i="4"/>
  <c r="P162" i="4"/>
  <c r="N162" i="4"/>
  <c r="BG159" i="4"/>
  <c r="BF159" i="4"/>
  <c r="BE159" i="4"/>
  <c r="BD159" i="4"/>
  <c r="R159" i="4"/>
  <c r="P159" i="4"/>
  <c r="N159" i="4"/>
  <c r="BG156" i="4"/>
  <c r="BF156" i="4"/>
  <c r="BE156" i="4"/>
  <c r="BD156" i="4"/>
  <c r="R156" i="4"/>
  <c r="P156" i="4"/>
  <c r="N156" i="4"/>
  <c r="BG153" i="4"/>
  <c r="BF153" i="4"/>
  <c r="BE153" i="4"/>
  <c r="BD153" i="4"/>
  <c r="R153" i="4"/>
  <c r="P153" i="4"/>
  <c r="N153" i="4"/>
  <c r="BG149" i="4"/>
  <c r="BF149" i="4"/>
  <c r="BE149" i="4"/>
  <c r="BD149" i="4"/>
  <c r="R149" i="4"/>
  <c r="P149" i="4"/>
  <c r="N149" i="4"/>
  <c r="BG146" i="4"/>
  <c r="BF146" i="4"/>
  <c r="BE146" i="4"/>
  <c r="BD146" i="4"/>
  <c r="R146" i="4"/>
  <c r="P146" i="4"/>
  <c r="N146" i="4"/>
  <c r="BG143" i="4"/>
  <c r="BF143" i="4"/>
  <c r="BE143" i="4"/>
  <c r="BD143" i="4"/>
  <c r="R143" i="4"/>
  <c r="P143" i="4"/>
  <c r="N143" i="4"/>
  <c r="BG140" i="4"/>
  <c r="BF140" i="4"/>
  <c r="BE140" i="4"/>
  <c r="BD140" i="4"/>
  <c r="R140" i="4"/>
  <c r="P140" i="4"/>
  <c r="N140" i="4"/>
  <c r="BG137" i="4"/>
  <c r="BF137" i="4"/>
  <c r="BE137" i="4"/>
  <c r="BD137" i="4"/>
  <c r="R137" i="4"/>
  <c r="P137" i="4"/>
  <c r="N137" i="4"/>
  <c r="BG133" i="4"/>
  <c r="BF133" i="4"/>
  <c r="BE133" i="4"/>
  <c r="BD133" i="4"/>
  <c r="R133" i="4"/>
  <c r="R132" i="4" s="1"/>
  <c r="P133" i="4"/>
  <c r="P132" i="4" s="1"/>
  <c r="N133" i="4"/>
  <c r="N132" i="4"/>
  <c r="F128" i="4"/>
  <c r="F127" i="4"/>
  <c r="F125" i="4"/>
  <c r="E123" i="4"/>
  <c r="F92" i="4"/>
  <c r="F91" i="4"/>
  <c r="F89" i="4"/>
  <c r="E87" i="4"/>
  <c r="E7" i="4"/>
  <c r="E85" i="4" s="1"/>
  <c r="AO96" i="1"/>
  <c r="AN96" i="1"/>
  <c r="BG496" i="3"/>
  <c r="BF496" i="3"/>
  <c r="BE496" i="3"/>
  <c r="BD496" i="3"/>
  <c r="R496" i="3"/>
  <c r="P496" i="3"/>
  <c r="N496" i="3"/>
  <c r="BG493" i="3"/>
  <c r="BF493" i="3"/>
  <c r="BE493" i="3"/>
  <c r="BD493" i="3"/>
  <c r="R493" i="3"/>
  <c r="P493" i="3"/>
  <c r="N493" i="3"/>
  <c r="BG490" i="3"/>
  <c r="BF490" i="3"/>
  <c r="BE490" i="3"/>
  <c r="BD490" i="3"/>
  <c r="R490" i="3"/>
  <c r="P490" i="3"/>
  <c r="N490" i="3"/>
  <c r="BG487" i="3"/>
  <c r="BF487" i="3"/>
  <c r="BE487" i="3"/>
  <c r="BD487" i="3"/>
  <c r="R487" i="3"/>
  <c r="P487" i="3"/>
  <c r="N487" i="3"/>
  <c r="BG485" i="3"/>
  <c r="BF485" i="3"/>
  <c r="BE485" i="3"/>
  <c r="BD485" i="3"/>
  <c r="R485" i="3"/>
  <c r="P485" i="3"/>
  <c r="N485" i="3"/>
  <c r="BG483" i="3"/>
  <c r="BF483" i="3"/>
  <c r="BE483" i="3"/>
  <c r="BD483" i="3"/>
  <c r="R483" i="3"/>
  <c r="P483" i="3"/>
  <c r="N483" i="3"/>
  <c r="BG480" i="3"/>
  <c r="BF480" i="3"/>
  <c r="BE480" i="3"/>
  <c r="BD480" i="3"/>
  <c r="R480" i="3"/>
  <c r="P480" i="3"/>
  <c r="N480" i="3"/>
  <c r="BG477" i="3"/>
  <c r="BF477" i="3"/>
  <c r="BE477" i="3"/>
  <c r="BD477" i="3"/>
  <c r="R477" i="3"/>
  <c r="P477" i="3"/>
  <c r="N477" i="3"/>
  <c r="BG474" i="3"/>
  <c r="BF474" i="3"/>
  <c r="BE474" i="3"/>
  <c r="BD474" i="3"/>
  <c r="R474" i="3"/>
  <c r="P474" i="3"/>
  <c r="N474" i="3"/>
  <c r="BG471" i="3"/>
  <c r="BF471" i="3"/>
  <c r="BE471" i="3"/>
  <c r="BD471" i="3"/>
  <c r="R471" i="3"/>
  <c r="P471" i="3"/>
  <c r="N471" i="3"/>
  <c r="BG467" i="3"/>
  <c r="BF467" i="3"/>
  <c r="BE467" i="3"/>
  <c r="BD467" i="3"/>
  <c r="R467" i="3"/>
  <c r="P467" i="3"/>
  <c r="N467" i="3"/>
  <c r="BG465" i="3"/>
  <c r="BF465" i="3"/>
  <c r="BE465" i="3"/>
  <c r="BD465" i="3"/>
  <c r="R465" i="3"/>
  <c r="P465" i="3"/>
  <c r="N465" i="3"/>
  <c r="BG462" i="3"/>
  <c r="BF462" i="3"/>
  <c r="BE462" i="3"/>
  <c r="BD462" i="3"/>
  <c r="R462" i="3"/>
  <c r="P462" i="3"/>
  <c r="N462" i="3"/>
  <c r="BG458" i="3"/>
  <c r="BF458" i="3"/>
  <c r="BE458" i="3"/>
  <c r="BD458" i="3"/>
  <c r="R458" i="3"/>
  <c r="P458" i="3"/>
  <c r="N458" i="3"/>
  <c r="BG455" i="3"/>
  <c r="BF455" i="3"/>
  <c r="BE455" i="3"/>
  <c r="BD455" i="3"/>
  <c r="R455" i="3"/>
  <c r="P455" i="3"/>
  <c r="N455" i="3"/>
  <c r="BG452" i="3"/>
  <c r="BF452" i="3"/>
  <c r="BE452" i="3"/>
  <c r="BD452" i="3"/>
  <c r="R452" i="3"/>
  <c r="P452" i="3"/>
  <c r="N452" i="3"/>
  <c r="BG449" i="3"/>
  <c r="BF449" i="3"/>
  <c r="BE449" i="3"/>
  <c r="BD449" i="3"/>
  <c r="R449" i="3"/>
  <c r="P449" i="3"/>
  <c r="N449" i="3"/>
  <c r="BG446" i="3"/>
  <c r="BF446" i="3"/>
  <c r="BE446" i="3"/>
  <c r="BD446" i="3"/>
  <c r="R446" i="3"/>
  <c r="P446" i="3"/>
  <c r="N446" i="3"/>
  <c r="BG443" i="3"/>
  <c r="BF443" i="3"/>
  <c r="BE443" i="3"/>
  <c r="BD443" i="3"/>
  <c r="R443" i="3"/>
  <c r="P443" i="3"/>
  <c r="N443" i="3"/>
  <c r="BG440" i="3"/>
  <c r="BF440" i="3"/>
  <c r="BE440" i="3"/>
  <c r="BD440" i="3"/>
  <c r="R440" i="3"/>
  <c r="P440" i="3"/>
  <c r="N440" i="3"/>
  <c r="BG438" i="3"/>
  <c r="BF438" i="3"/>
  <c r="BE438" i="3"/>
  <c r="BD438" i="3"/>
  <c r="R438" i="3"/>
  <c r="P438" i="3"/>
  <c r="N438" i="3"/>
  <c r="BG435" i="3"/>
  <c r="BF435" i="3"/>
  <c r="BE435" i="3"/>
  <c r="BD435" i="3"/>
  <c r="R435" i="3"/>
  <c r="P435" i="3"/>
  <c r="N435" i="3"/>
  <c r="BG432" i="3"/>
  <c r="BF432" i="3"/>
  <c r="BE432" i="3"/>
  <c r="BD432" i="3"/>
  <c r="R432" i="3"/>
  <c r="P432" i="3"/>
  <c r="N432" i="3"/>
  <c r="BG429" i="3"/>
  <c r="BF429" i="3"/>
  <c r="BE429" i="3"/>
  <c r="BD429" i="3"/>
  <c r="R429" i="3"/>
  <c r="P429" i="3"/>
  <c r="N429" i="3"/>
  <c r="BG426" i="3"/>
  <c r="BF426" i="3"/>
  <c r="BE426" i="3"/>
  <c r="BD426" i="3"/>
  <c r="R426" i="3"/>
  <c r="P426" i="3"/>
  <c r="N426" i="3"/>
  <c r="BG422" i="3"/>
  <c r="BF422" i="3"/>
  <c r="BE422" i="3"/>
  <c r="BD422" i="3"/>
  <c r="R422" i="3"/>
  <c r="P422" i="3"/>
  <c r="N422" i="3"/>
  <c r="BG419" i="3"/>
  <c r="BF419" i="3"/>
  <c r="BE419" i="3"/>
  <c r="BD419" i="3"/>
  <c r="R419" i="3"/>
  <c r="P419" i="3"/>
  <c r="N419" i="3"/>
  <c r="BG416" i="3"/>
  <c r="BF416" i="3"/>
  <c r="BE416" i="3"/>
  <c r="BD416" i="3"/>
  <c r="R416" i="3"/>
  <c r="P416" i="3"/>
  <c r="N416" i="3"/>
  <c r="BG414" i="3"/>
  <c r="BF414" i="3"/>
  <c r="BE414" i="3"/>
  <c r="BD414" i="3"/>
  <c r="R414" i="3"/>
  <c r="P414" i="3"/>
  <c r="N414" i="3"/>
  <c r="BG411" i="3"/>
  <c r="BF411" i="3"/>
  <c r="BE411" i="3"/>
  <c r="BD411" i="3"/>
  <c r="R411" i="3"/>
  <c r="P411" i="3"/>
  <c r="N411" i="3"/>
  <c r="BG407" i="3"/>
  <c r="BF407" i="3"/>
  <c r="BE407" i="3"/>
  <c r="BD407" i="3"/>
  <c r="R407" i="3"/>
  <c r="P407" i="3"/>
  <c r="N407" i="3"/>
  <c r="BG404" i="3"/>
  <c r="BF404" i="3"/>
  <c r="BE404" i="3"/>
  <c r="BD404" i="3"/>
  <c r="R404" i="3"/>
  <c r="P404" i="3"/>
  <c r="N404" i="3"/>
  <c r="BG402" i="3"/>
  <c r="BF402" i="3"/>
  <c r="BE402" i="3"/>
  <c r="BD402" i="3"/>
  <c r="R402" i="3"/>
  <c r="P402" i="3"/>
  <c r="N402" i="3"/>
  <c r="BG400" i="3"/>
  <c r="BF400" i="3"/>
  <c r="BE400" i="3"/>
  <c r="BD400" i="3"/>
  <c r="R400" i="3"/>
  <c r="P400" i="3"/>
  <c r="N400" i="3"/>
  <c r="BG397" i="3"/>
  <c r="BF397" i="3"/>
  <c r="BE397" i="3"/>
  <c r="BD397" i="3"/>
  <c r="R397" i="3"/>
  <c r="P397" i="3"/>
  <c r="N397" i="3"/>
  <c r="BG395" i="3"/>
  <c r="BF395" i="3"/>
  <c r="BE395" i="3"/>
  <c r="BD395" i="3"/>
  <c r="R395" i="3"/>
  <c r="P395" i="3"/>
  <c r="N395" i="3"/>
  <c r="BG392" i="3"/>
  <c r="BF392" i="3"/>
  <c r="BE392" i="3"/>
  <c r="BD392" i="3"/>
  <c r="R392" i="3"/>
  <c r="P392" i="3"/>
  <c r="N392" i="3"/>
  <c r="BG390" i="3"/>
  <c r="BF390" i="3"/>
  <c r="BE390" i="3"/>
  <c r="BD390" i="3"/>
  <c r="R390" i="3"/>
  <c r="P390" i="3"/>
  <c r="N390" i="3"/>
  <c r="BG387" i="3"/>
  <c r="BF387" i="3"/>
  <c r="BE387" i="3"/>
  <c r="BD387" i="3"/>
  <c r="R387" i="3"/>
  <c r="P387" i="3"/>
  <c r="N387" i="3"/>
  <c r="BG385" i="3"/>
  <c r="BF385" i="3"/>
  <c r="BE385" i="3"/>
  <c r="BD385" i="3"/>
  <c r="R385" i="3"/>
  <c r="P385" i="3"/>
  <c r="N385" i="3"/>
  <c r="BG382" i="3"/>
  <c r="BF382" i="3"/>
  <c r="BE382" i="3"/>
  <c r="BD382" i="3"/>
  <c r="R382" i="3"/>
  <c r="P382" i="3"/>
  <c r="N382" i="3"/>
  <c r="BG379" i="3"/>
  <c r="BF379" i="3"/>
  <c r="BE379" i="3"/>
  <c r="BD379" i="3"/>
  <c r="R379" i="3"/>
  <c r="P379" i="3"/>
  <c r="N379" i="3"/>
  <c r="BG375" i="3"/>
  <c r="BF375" i="3"/>
  <c r="BE375" i="3"/>
  <c r="BD375" i="3"/>
  <c r="R375" i="3"/>
  <c r="P375" i="3"/>
  <c r="N375" i="3"/>
  <c r="BG373" i="3"/>
  <c r="BF373" i="3"/>
  <c r="BE373" i="3"/>
  <c r="BD373" i="3"/>
  <c r="R373" i="3"/>
  <c r="P373" i="3"/>
  <c r="N373" i="3"/>
  <c r="BG370" i="3"/>
  <c r="BF370" i="3"/>
  <c r="BE370" i="3"/>
  <c r="BD370" i="3"/>
  <c r="R370" i="3"/>
  <c r="P370" i="3"/>
  <c r="N370" i="3"/>
  <c r="BG367" i="3"/>
  <c r="BF367" i="3"/>
  <c r="BE367" i="3"/>
  <c r="BD367" i="3"/>
  <c r="R367" i="3"/>
  <c r="P367" i="3"/>
  <c r="N367" i="3"/>
  <c r="BG364" i="3"/>
  <c r="BF364" i="3"/>
  <c r="BE364" i="3"/>
  <c r="BD364" i="3"/>
  <c r="R364" i="3"/>
  <c r="P364" i="3"/>
  <c r="N364" i="3"/>
  <c r="BG361" i="3"/>
  <c r="BF361" i="3"/>
  <c r="BE361" i="3"/>
  <c r="BD361" i="3"/>
  <c r="R361" i="3"/>
  <c r="P361" i="3"/>
  <c r="N361" i="3"/>
  <c r="BG358" i="3"/>
  <c r="BF358" i="3"/>
  <c r="BE358" i="3"/>
  <c r="BD358" i="3"/>
  <c r="R358" i="3"/>
  <c r="P358" i="3"/>
  <c r="N358" i="3"/>
  <c r="BG355" i="3"/>
  <c r="BF355" i="3"/>
  <c r="BE355" i="3"/>
  <c r="BD355" i="3"/>
  <c r="R355" i="3"/>
  <c r="P355" i="3"/>
  <c r="N355" i="3"/>
  <c r="BG352" i="3"/>
  <c r="BF352" i="3"/>
  <c r="BE352" i="3"/>
  <c r="BD352" i="3"/>
  <c r="R352" i="3"/>
  <c r="P352" i="3"/>
  <c r="N352" i="3"/>
  <c r="BG349" i="3"/>
  <c r="BF349" i="3"/>
  <c r="BE349" i="3"/>
  <c r="BD349" i="3"/>
  <c r="R349" i="3"/>
  <c r="P349" i="3"/>
  <c r="N349" i="3"/>
  <c r="BG346" i="3"/>
  <c r="BF346" i="3"/>
  <c r="BE346" i="3"/>
  <c r="BD346" i="3"/>
  <c r="R346" i="3"/>
  <c r="P346" i="3"/>
  <c r="N346" i="3"/>
  <c r="BG343" i="3"/>
  <c r="BF343" i="3"/>
  <c r="BE343" i="3"/>
  <c r="BD343" i="3"/>
  <c r="R343" i="3"/>
  <c r="P343" i="3"/>
  <c r="N343" i="3"/>
  <c r="BG340" i="3"/>
  <c r="BF340" i="3"/>
  <c r="BE340" i="3"/>
  <c r="BD340" i="3"/>
  <c r="R340" i="3"/>
  <c r="P340" i="3"/>
  <c r="N340" i="3"/>
  <c r="BG337" i="3"/>
  <c r="BF337" i="3"/>
  <c r="BE337" i="3"/>
  <c r="BD337" i="3"/>
  <c r="R337" i="3"/>
  <c r="P337" i="3"/>
  <c r="N337" i="3"/>
  <c r="BG334" i="3"/>
  <c r="BF334" i="3"/>
  <c r="BE334" i="3"/>
  <c r="BD334" i="3"/>
  <c r="R334" i="3"/>
  <c r="P334" i="3"/>
  <c r="N334" i="3"/>
  <c r="BG330" i="3"/>
  <c r="BF330" i="3"/>
  <c r="BE330" i="3"/>
  <c r="BD330" i="3"/>
  <c r="R330" i="3"/>
  <c r="P330" i="3"/>
  <c r="N330" i="3"/>
  <c r="BG327" i="3"/>
  <c r="BF327" i="3"/>
  <c r="BE327" i="3"/>
  <c r="BD327" i="3"/>
  <c r="R327" i="3"/>
  <c r="P327" i="3"/>
  <c r="N327" i="3"/>
  <c r="BG324" i="3"/>
  <c r="BF324" i="3"/>
  <c r="BE324" i="3"/>
  <c r="BD324" i="3"/>
  <c r="R324" i="3"/>
  <c r="P324" i="3"/>
  <c r="N324" i="3"/>
  <c r="BG321" i="3"/>
  <c r="BF321" i="3"/>
  <c r="BE321" i="3"/>
  <c r="BD321" i="3"/>
  <c r="R321" i="3"/>
  <c r="P321" i="3"/>
  <c r="N321" i="3"/>
  <c r="BG318" i="3"/>
  <c r="BF318" i="3"/>
  <c r="BE318" i="3"/>
  <c r="BD318" i="3"/>
  <c r="R318" i="3"/>
  <c r="P318" i="3"/>
  <c r="N318" i="3"/>
  <c r="BG315" i="3"/>
  <c r="BF315" i="3"/>
  <c r="BE315" i="3"/>
  <c r="BD315" i="3"/>
  <c r="R315" i="3"/>
  <c r="P315" i="3"/>
  <c r="N315" i="3"/>
  <c r="BG312" i="3"/>
  <c r="BF312" i="3"/>
  <c r="BE312" i="3"/>
  <c r="BD312" i="3"/>
  <c r="R312" i="3"/>
  <c r="P312" i="3"/>
  <c r="N312" i="3"/>
  <c r="BG308" i="3"/>
  <c r="BF308" i="3"/>
  <c r="BE308" i="3"/>
  <c r="BD308" i="3"/>
  <c r="R308" i="3"/>
  <c r="P308" i="3"/>
  <c r="N308" i="3"/>
  <c r="BG306" i="3"/>
  <c r="BF306" i="3"/>
  <c r="BE306" i="3"/>
  <c r="BD306" i="3"/>
  <c r="R306" i="3"/>
  <c r="P306" i="3"/>
  <c r="N306" i="3"/>
  <c r="BG302" i="3"/>
  <c r="BF302" i="3"/>
  <c r="BE302" i="3"/>
  <c r="BD302" i="3"/>
  <c r="R302" i="3"/>
  <c r="P302" i="3"/>
  <c r="N302" i="3"/>
  <c r="BG300" i="3"/>
  <c r="BF300" i="3"/>
  <c r="BE300" i="3"/>
  <c r="BD300" i="3"/>
  <c r="R300" i="3"/>
  <c r="P300" i="3"/>
  <c r="N300" i="3"/>
  <c r="BG297" i="3"/>
  <c r="BF297" i="3"/>
  <c r="BE297" i="3"/>
  <c r="BD297" i="3"/>
  <c r="R297" i="3"/>
  <c r="P297" i="3"/>
  <c r="N297" i="3"/>
  <c r="BG294" i="3"/>
  <c r="BF294" i="3"/>
  <c r="BE294" i="3"/>
  <c r="BD294" i="3"/>
  <c r="R294" i="3"/>
  <c r="P294" i="3"/>
  <c r="N294" i="3"/>
  <c r="BG292" i="3"/>
  <c r="BF292" i="3"/>
  <c r="BE292" i="3"/>
  <c r="BD292" i="3"/>
  <c r="R292" i="3"/>
  <c r="P292" i="3"/>
  <c r="N292" i="3"/>
  <c r="BG289" i="3"/>
  <c r="BF289" i="3"/>
  <c r="BE289" i="3"/>
  <c r="BD289" i="3"/>
  <c r="R289" i="3"/>
  <c r="P289" i="3"/>
  <c r="N289" i="3"/>
  <c r="BG287" i="3"/>
  <c r="BF287" i="3"/>
  <c r="BE287" i="3"/>
  <c r="BD287" i="3"/>
  <c r="R287" i="3"/>
  <c r="P287" i="3"/>
  <c r="N287" i="3"/>
  <c r="BG285" i="3"/>
  <c r="BF285" i="3"/>
  <c r="BE285" i="3"/>
  <c r="BD285" i="3"/>
  <c r="R285" i="3"/>
  <c r="P285" i="3"/>
  <c r="N285" i="3"/>
  <c r="BG283" i="3"/>
  <c r="BF283" i="3"/>
  <c r="BE283" i="3"/>
  <c r="BD283" i="3"/>
  <c r="R283" i="3"/>
  <c r="P283" i="3"/>
  <c r="N283" i="3"/>
  <c r="BG280" i="3"/>
  <c r="BF280" i="3"/>
  <c r="BE280" i="3"/>
  <c r="BD280" i="3"/>
  <c r="R280" i="3"/>
  <c r="P280" i="3"/>
  <c r="N280" i="3"/>
  <c r="BG276" i="3"/>
  <c r="BF276" i="3"/>
  <c r="BE276" i="3"/>
  <c r="BD276" i="3"/>
  <c r="R276" i="3"/>
  <c r="P276" i="3"/>
  <c r="N276" i="3"/>
  <c r="BG273" i="3"/>
  <c r="BF273" i="3"/>
  <c r="BE273" i="3"/>
  <c r="BD273" i="3"/>
  <c r="R273" i="3"/>
  <c r="P273" i="3"/>
  <c r="N273" i="3"/>
  <c r="BG271" i="3"/>
  <c r="BF271" i="3"/>
  <c r="BE271" i="3"/>
  <c r="BD271" i="3"/>
  <c r="R271" i="3"/>
  <c r="P271" i="3"/>
  <c r="N271" i="3"/>
  <c r="BG266" i="3"/>
  <c r="BF266" i="3"/>
  <c r="BE266" i="3"/>
  <c r="BD266" i="3"/>
  <c r="R266" i="3"/>
  <c r="R265" i="3" s="1"/>
  <c r="P266" i="3"/>
  <c r="P265" i="3"/>
  <c r="N266" i="3"/>
  <c r="N265" i="3" s="1"/>
  <c r="BG262" i="3"/>
  <c r="BF262" i="3"/>
  <c r="BE262" i="3"/>
  <c r="BD262" i="3"/>
  <c r="R262" i="3"/>
  <c r="P262" i="3"/>
  <c r="N262" i="3"/>
  <c r="BG259" i="3"/>
  <c r="BF259" i="3"/>
  <c r="BE259" i="3"/>
  <c r="BD259" i="3"/>
  <c r="R259" i="3"/>
  <c r="P259" i="3"/>
  <c r="N259" i="3"/>
  <c r="BG257" i="3"/>
  <c r="BF257" i="3"/>
  <c r="BE257" i="3"/>
  <c r="BD257" i="3"/>
  <c r="R257" i="3"/>
  <c r="P257" i="3"/>
  <c r="N257" i="3"/>
  <c r="BG254" i="3"/>
  <c r="BF254" i="3"/>
  <c r="BE254" i="3"/>
  <c r="BD254" i="3"/>
  <c r="R254" i="3"/>
  <c r="P254" i="3"/>
  <c r="N254" i="3"/>
  <c r="BG251" i="3"/>
  <c r="BF251" i="3"/>
  <c r="BE251" i="3"/>
  <c r="BD251" i="3"/>
  <c r="R251" i="3"/>
  <c r="P251" i="3"/>
  <c r="N251" i="3"/>
  <c r="BG248" i="3"/>
  <c r="BF248" i="3"/>
  <c r="BE248" i="3"/>
  <c r="BD248" i="3"/>
  <c r="R248" i="3"/>
  <c r="P248" i="3"/>
  <c r="N248" i="3"/>
  <c r="BG245" i="3"/>
  <c r="BF245" i="3"/>
  <c r="BE245" i="3"/>
  <c r="BD245" i="3"/>
  <c r="R245" i="3"/>
  <c r="P245" i="3"/>
  <c r="N245" i="3"/>
  <c r="BG241" i="3"/>
  <c r="BF241" i="3"/>
  <c r="BE241" i="3"/>
  <c r="BD241" i="3"/>
  <c r="R241" i="3"/>
  <c r="P241" i="3"/>
  <c r="N241" i="3"/>
  <c r="BG238" i="3"/>
  <c r="BF238" i="3"/>
  <c r="BE238" i="3"/>
  <c r="BD238" i="3"/>
  <c r="R238" i="3"/>
  <c r="P238" i="3"/>
  <c r="N238" i="3"/>
  <c r="BG235" i="3"/>
  <c r="BF235" i="3"/>
  <c r="BE235" i="3"/>
  <c r="BD235" i="3"/>
  <c r="R235" i="3"/>
  <c r="P235" i="3"/>
  <c r="N235" i="3"/>
  <c r="BG232" i="3"/>
  <c r="BF232" i="3"/>
  <c r="BE232" i="3"/>
  <c r="BD232" i="3"/>
  <c r="R232" i="3"/>
  <c r="P232" i="3"/>
  <c r="N232" i="3"/>
  <c r="BG230" i="3"/>
  <c r="BF230" i="3"/>
  <c r="BE230" i="3"/>
  <c r="BD230" i="3"/>
  <c r="R230" i="3"/>
  <c r="P230" i="3"/>
  <c r="N230" i="3"/>
  <c r="BG227" i="3"/>
  <c r="BF227" i="3"/>
  <c r="BE227" i="3"/>
  <c r="BD227" i="3"/>
  <c r="R227" i="3"/>
  <c r="P227" i="3"/>
  <c r="N227" i="3"/>
  <c r="BG224" i="3"/>
  <c r="BF224" i="3"/>
  <c r="BE224" i="3"/>
  <c r="BD224" i="3"/>
  <c r="R224" i="3"/>
  <c r="P224" i="3"/>
  <c r="N224" i="3"/>
  <c r="BG221" i="3"/>
  <c r="BF221" i="3"/>
  <c r="BE221" i="3"/>
  <c r="BD221" i="3"/>
  <c r="R221" i="3"/>
  <c r="P221" i="3"/>
  <c r="N221" i="3"/>
  <c r="BG218" i="3"/>
  <c r="BF218" i="3"/>
  <c r="BE218" i="3"/>
  <c r="BD218" i="3"/>
  <c r="R218" i="3"/>
  <c r="P218" i="3"/>
  <c r="N218" i="3"/>
  <c r="BG215" i="3"/>
  <c r="BF215" i="3"/>
  <c r="BE215" i="3"/>
  <c r="BD215" i="3"/>
  <c r="R215" i="3"/>
  <c r="P215" i="3"/>
  <c r="N215" i="3"/>
  <c r="BG212" i="3"/>
  <c r="BF212" i="3"/>
  <c r="BE212" i="3"/>
  <c r="BD212" i="3"/>
  <c r="R212" i="3"/>
  <c r="P212" i="3"/>
  <c r="N212" i="3"/>
  <c r="BG210" i="3"/>
  <c r="BF210" i="3"/>
  <c r="BE210" i="3"/>
  <c r="BD210" i="3"/>
  <c r="R210" i="3"/>
  <c r="P210" i="3"/>
  <c r="N210" i="3"/>
  <c r="BG208" i="3"/>
  <c r="BF208" i="3"/>
  <c r="BE208" i="3"/>
  <c r="BD208" i="3"/>
  <c r="R208" i="3"/>
  <c r="P208" i="3"/>
  <c r="N208" i="3"/>
  <c r="BG206" i="3"/>
  <c r="BF206" i="3"/>
  <c r="BE206" i="3"/>
  <c r="BD206" i="3"/>
  <c r="R206" i="3"/>
  <c r="P206" i="3"/>
  <c r="N206" i="3"/>
  <c r="BG204" i="3"/>
  <c r="BF204" i="3"/>
  <c r="BE204" i="3"/>
  <c r="BD204" i="3"/>
  <c r="R204" i="3"/>
  <c r="P204" i="3"/>
  <c r="N204" i="3"/>
  <c r="BG202" i="3"/>
  <c r="BF202" i="3"/>
  <c r="BE202" i="3"/>
  <c r="BD202" i="3"/>
  <c r="R202" i="3"/>
  <c r="P202" i="3"/>
  <c r="N202" i="3"/>
  <c r="BG200" i="3"/>
  <c r="BF200" i="3"/>
  <c r="BE200" i="3"/>
  <c r="BD200" i="3"/>
  <c r="R200" i="3"/>
  <c r="P200" i="3"/>
  <c r="N200" i="3"/>
  <c r="BG198" i="3"/>
  <c r="BF198" i="3"/>
  <c r="BE198" i="3"/>
  <c r="BD198" i="3"/>
  <c r="R198" i="3"/>
  <c r="P198" i="3"/>
  <c r="N198" i="3"/>
  <c r="BG195" i="3"/>
  <c r="BF195" i="3"/>
  <c r="BE195" i="3"/>
  <c r="BD195" i="3"/>
  <c r="R195" i="3"/>
  <c r="P195" i="3"/>
  <c r="N195" i="3"/>
  <c r="BG193" i="3"/>
  <c r="BF193" i="3"/>
  <c r="BE193" i="3"/>
  <c r="BD193" i="3"/>
  <c r="R193" i="3"/>
  <c r="P193" i="3"/>
  <c r="N193" i="3"/>
  <c r="BG190" i="3"/>
  <c r="BF190" i="3"/>
  <c r="BE190" i="3"/>
  <c r="BD190" i="3"/>
  <c r="R190" i="3"/>
  <c r="P190" i="3"/>
  <c r="N190" i="3"/>
  <c r="BG187" i="3"/>
  <c r="BF187" i="3"/>
  <c r="BE187" i="3"/>
  <c r="BD187" i="3"/>
  <c r="R187" i="3"/>
  <c r="P187" i="3"/>
  <c r="N187" i="3"/>
  <c r="BG184" i="3"/>
  <c r="BF184" i="3"/>
  <c r="BE184" i="3"/>
  <c r="BD184" i="3"/>
  <c r="R184" i="3"/>
  <c r="P184" i="3"/>
  <c r="N184" i="3"/>
  <c r="BG181" i="3"/>
  <c r="BF181" i="3"/>
  <c r="BE181" i="3"/>
  <c r="BD181" i="3"/>
  <c r="R181" i="3"/>
  <c r="P181" i="3"/>
  <c r="N181" i="3"/>
  <c r="BG178" i="3"/>
  <c r="BF178" i="3"/>
  <c r="BE178" i="3"/>
  <c r="BD178" i="3"/>
  <c r="R178" i="3"/>
  <c r="P178" i="3"/>
  <c r="N178" i="3"/>
  <c r="BG176" i="3"/>
  <c r="BF176" i="3"/>
  <c r="BE176" i="3"/>
  <c r="BD176" i="3"/>
  <c r="R176" i="3"/>
  <c r="P176" i="3"/>
  <c r="N176" i="3"/>
  <c r="BG173" i="3"/>
  <c r="BF173" i="3"/>
  <c r="BE173" i="3"/>
  <c r="BD173" i="3"/>
  <c r="R173" i="3"/>
  <c r="P173" i="3"/>
  <c r="N173" i="3"/>
  <c r="BG170" i="3"/>
  <c r="BF170" i="3"/>
  <c r="BE170" i="3"/>
  <c r="BD170" i="3"/>
  <c r="R170" i="3"/>
  <c r="P170" i="3"/>
  <c r="N170" i="3"/>
  <c r="BG167" i="3"/>
  <c r="BF167" i="3"/>
  <c r="BE167" i="3"/>
  <c r="BD167" i="3"/>
  <c r="R167" i="3"/>
  <c r="P167" i="3"/>
  <c r="N167" i="3"/>
  <c r="BG164" i="3"/>
  <c r="BF164" i="3"/>
  <c r="BE164" i="3"/>
  <c r="BD164" i="3"/>
  <c r="R164" i="3"/>
  <c r="P164" i="3"/>
  <c r="N164" i="3"/>
  <c r="BG161" i="3"/>
  <c r="BF161" i="3"/>
  <c r="BE161" i="3"/>
  <c r="BD161" i="3"/>
  <c r="R161" i="3"/>
  <c r="P161" i="3"/>
  <c r="N161" i="3"/>
  <c r="BG158" i="3"/>
  <c r="BF158" i="3"/>
  <c r="BE158" i="3"/>
  <c r="BD158" i="3"/>
  <c r="R158" i="3"/>
  <c r="P158" i="3"/>
  <c r="N158" i="3"/>
  <c r="BG155" i="3"/>
  <c r="BF155" i="3"/>
  <c r="BE155" i="3"/>
  <c r="BD155" i="3"/>
  <c r="R155" i="3"/>
  <c r="P155" i="3"/>
  <c r="N155" i="3"/>
  <c r="BG152" i="3"/>
  <c r="BF152" i="3"/>
  <c r="BE152" i="3"/>
  <c r="BD152" i="3"/>
  <c r="R152" i="3"/>
  <c r="P152" i="3"/>
  <c r="N152" i="3"/>
  <c r="BG149" i="3"/>
  <c r="BF149" i="3"/>
  <c r="BE149" i="3"/>
  <c r="BD149" i="3"/>
  <c r="R149" i="3"/>
  <c r="P149" i="3"/>
  <c r="N149" i="3"/>
  <c r="BG146" i="3"/>
  <c r="BF146" i="3"/>
  <c r="BE146" i="3"/>
  <c r="BD146" i="3"/>
  <c r="R146" i="3"/>
  <c r="P146" i="3"/>
  <c r="N146" i="3"/>
  <c r="BG142" i="3"/>
  <c r="BF142" i="3"/>
  <c r="BE142" i="3"/>
  <c r="BD142" i="3"/>
  <c r="R142" i="3"/>
  <c r="P142" i="3"/>
  <c r="N142" i="3"/>
  <c r="BG139" i="3"/>
  <c r="BF139" i="3"/>
  <c r="BE139" i="3"/>
  <c r="BD139" i="3"/>
  <c r="R139" i="3"/>
  <c r="P139" i="3"/>
  <c r="N139" i="3"/>
  <c r="F133" i="3"/>
  <c r="F132" i="3"/>
  <c r="F130" i="3"/>
  <c r="E128" i="3"/>
  <c r="F92" i="3"/>
  <c r="F91" i="3"/>
  <c r="F89" i="3"/>
  <c r="E87" i="3"/>
  <c r="E7" i="3"/>
  <c r="E126" i="3" s="1"/>
  <c r="AO95" i="1"/>
  <c r="AN95" i="1"/>
  <c r="BG353" i="2"/>
  <c r="BF353" i="2"/>
  <c r="BE353" i="2"/>
  <c r="BD353" i="2"/>
  <c r="R353" i="2"/>
  <c r="P353" i="2"/>
  <c r="N353" i="2"/>
  <c r="BG350" i="2"/>
  <c r="BF350" i="2"/>
  <c r="BE350" i="2"/>
  <c r="BD350" i="2"/>
  <c r="R350" i="2"/>
  <c r="P350" i="2"/>
  <c r="N350" i="2"/>
  <c r="BG347" i="2"/>
  <c r="BF347" i="2"/>
  <c r="BE347" i="2"/>
  <c r="BD347" i="2"/>
  <c r="R347" i="2"/>
  <c r="P347" i="2"/>
  <c r="N347" i="2"/>
  <c r="BG344" i="2"/>
  <c r="BF344" i="2"/>
  <c r="BE344" i="2"/>
  <c r="BD344" i="2"/>
  <c r="R344" i="2"/>
  <c r="P344" i="2"/>
  <c r="N344" i="2"/>
  <c r="BG341" i="2"/>
  <c r="BF341" i="2"/>
  <c r="BE341" i="2"/>
  <c r="BD341" i="2"/>
  <c r="R341" i="2"/>
  <c r="P341" i="2"/>
  <c r="N341" i="2"/>
  <c r="BG338" i="2"/>
  <c r="BF338" i="2"/>
  <c r="BE338" i="2"/>
  <c r="BD338" i="2"/>
  <c r="R338" i="2"/>
  <c r="P338" i="2"/>
  <c r="N338" i="2"/>
  <c r="BG335" i="2"/>
  <c r="BF335" i="2"/>
  <c r="BE335" i="2"/>
  <c r="BD335" i="2"/>
  <c r="R335" i="2"/>
  <c r="P335" i="2"/>
  <c r="N335" i="2"/>
  <c r="BG331" i="2"/>
  <c r="BF331" i="2"/>
  <c r="BE331" i="2"/>
  <c r="BD331" i="2"/>
  <c r="R331" i="2"/>
  <c r="P331" i="2"/>
  <c r="N331" i="2"/>
  <c r="BG328" i="2"/>
  <c r="BF328" i="2"/>
  <c r="BE328" i="2"/>
  <c r="BD328" i="2"/>
  <c r="R328" i="2"/>
  <c r="P328" i="2"/>
  <c r="N328" i="2"/>
  <c r="BG325" i="2"/>
  <c r="BF325" i="2"/>
  <c r="BE325" i="2"/>
  <c r="BD325" i="2"/>
  <c r="R325" i="2"/>
  <c r="P325" i="2"/>
  <c r="N325" i="2"/>
  <c r="BG323" i="2"/>
  <c r="BF323" i="2"/>
  <c r="BE323" i="2"/>
  <c r="BD323" i="2"/>
  <c r="R323" i="2"/>
  <c r="P323" i="2"/>
  <c r="N323" i="2"/>
  <c r="BG320" i="2"/>
  <c r="BF320" i="2"/>
  <c r="BE320" i="2"/>
  <c r="BD320" i="2"/>
  <c r="R320" i="2"/>
  <c r="P320" i="2"/>
  <c r="N320" i="2"/>
  <c r="BG316" i="2"/>
  <c r="BF316" i="2"/>
  <c r="BE316" i="2"/>
  <c r="BD316" i="2"/>
  <c r="R316" i="2"/>
  <c r="P316" i="2"/>
  <c r="N316" i="2"/>
  <c r="BG313" i="2"/>
  <c r="BF313" i="2"/>
  <c r="BE313" i="2"/>
  <c r="BD313" i="2"/>
  <c r="R313" i="2"/>
  <c r="P313" i="2"/>
  <c r="N313" i="2"/>
  <c r="BG311" i="2"/>
  <c r="BF311" i="2"/>
  <c r="BE311" i="2"/>
  <c r="BD311" i="2"/>
  <c r="R311" i="2"/>
  <c r="P311" i="2"/>
  <c r="N311" i="2"/>
  <c r="BG308" i="2"/>
  <c r="BF308" i="2"/>
  <c r="BE308" i="2"/>
  <c r="BD308" i="2"/>
  <c r="R308" i="2"/>
  <c r="P308" i="2"/>
  <c r="N308" i="2"/>
  <c r="BG304" i="2"/>
  <c r="BF304" i="2"/>
  <c r="BE304" i="2"/>
  <c r="BD304" i="2"/>
  <c r="R304" i="2"/>
  <c r="P304" i="2"/>
  <c r="N304" i="2"/>
  <c r="BG301" i="2"/>
  <c r="BF301" i="2"/>
  <c r="BE301" i="2"/>
  <c r="BD301" i="2"/>
  <c r="R301" i="2"/>
  <c r="P301" i="2"/>
  <c r="N301" i="2"/>
  <c r="BG298" i="2"/>
  <c r="BF298" i="2"/>
  <c r="BE298" i="2"/>
  <c r="BD298" i="2"/>
  <c r="R298" i="2"/>
  <c r="P298" i="2"/>
  <c r="N298" i="2"/>
  <c r="BG295" i="2"/>
  <c r="BF295" i="2"/>
  <c r="BE295" i="2"/>
  <c r="BD295" i="2"/>
  <c r="R295" i="2"/>
  <c r="P295" i="2"/>
  <c r="N295" i="2"/>
  <c r="BG292" i="2"/>
  <c r="BF292" i="2"/>
  <c r="BE292" i="2"/>
  <c r="BD292" i="2"/>
  <c r="R292" i="2"/>
  <c r="P292" i="2"/>
  <c r="N292" i="2"/>
  <c r="BG289" i="2"/>
  <c r="BF289" i="2"/>
  <c r="BE289" i="2"/>
  <c r="BD289" i="2"/>
  <c r="R289" i="2"/>
  <c r="P289" i="2"/>
  <c r="N289" i="2"/>
  <c r="BG286" i="2"/>
  <c r="BF286" i="2"/>
  <c r="BE286" i="2"/>
  <c r="BD286" i="2"/>
  <c r="R286" i="2"/>
  <c r="P286" i="2"/>
  <c r="N286" i="2"/>
  <c r="BG283" i="2"/>
  <c r="BF283" i="2"/>
  <c r="BE283" i="2"/>
  <c r="BD283" i="2"/>
  <c r="R283" i="2"/>
  <c r="P283" i="2"/>
  <c r="N283" i="2"/>
  <c r="BG280" i="2"/>
  <c r="BF280" i="2"/>
  <c r="BE280" i="2"/>
  <c r="BD280" i="2"/>
  <c r="R280" i="2"/>
  <c r="P280" i="2"/>
  <c r="N280" i="2"/>
  <c r="BG277" i="2"/>
  <c r="BF277" i="2"/>
  <c r="BE277" i="2"/>
  <c r="BD277" i="2"/>
  <c r="R277" i="2"/>
  <c r="P277" i="2"/>
  <c r="N277" i="2"/>
  <c r="BG274" i="2"/>
  <c r="BF274" i="2"/>
  <c r="BE274" i="2"/>
  <c r="BD274" i="2"/>
  <c r="R274" i="2"/>
  <c r="P274" i="2"/>
  <c r="N274" i="2"/>
  <c r="BG271" i="2"/>
  <c r="BF271" i="2"/>
  <c r="BE271" i="2"/>
  <c r="BD271" i="2"/>
  <c r="R271" i="2"/>
  <c r="P271" i="2"/>
  <c r="N271" i="2"/>
  <c r="BG268" i="2"/>
  <c r="BF268" i="2"/>
  <c r="BE268" i="2"/>
  <c r="BD268" i="2"/>
  <c r="R268" i="2"/>
  <c r="P268" i="2"/>
  <c r="N268" i="2"/>
  <c r="BG265" i="2"/>
  <c r="BF265" i="2"/>
  <c r="BE265" i="2"/>
  <c r="BD265" i="2"/>
  <c r="R265" i="2"/>
  <c r="P265" i="2"/>
  <c r="N265" i="2"/>
  <c r="BG262" i="2"/>
  <c r="BF262" i="2"/>
  <c r="BE262" i="2"/>
  <c r="BD262" i="2"/>
  <c r="R262" i="2"/>
  <c r="P262" i="2"/>
  <c r="N262" i="2"/>
  <c r="BG259" i="2"/>
  <c r="BF259" i="2"/>
  <c r="BE259" i="2"/>
  <c r="BD259" i="2"/>
  <c r="R259" i="2"/>
  <c r="P259" i="2"/>
  <c r="N259" i="2"/>
  <c r="BG256" i="2"/>
  <c r="BF256" i="2"/>
  <c r="BE256" i="2"/>
  <c r="BD256" i="2"/>
  <c r="R256" i="2"/>
  <c r="P256" i="2"/>
  <c r="N256" i="2"/>
  <c r="BG253" i="2"/>
  <c r="BF253" i="2"/>
  <c r="BE253" i="2"/>
  <c r="BD253" i="2"/>
  <c r="R253" i="2"/>
  <c r="P253" i="2"/>
  <c r="N253" i="2"/>
  <c r="BG250" i="2"/>
  <c r="BF250" i="2"/>
  <c r="BE250" i="2"/>
  <c r="BD250" i="2"/>
  <c r="R250" i="2"/>
  <c r="P250" i="2"/>
  <c r="N250" i="2"/>
  <c r="BG247" i="2"/>
  <c r="BF247" i="2"/>
  <c r="BE247" i="2"/>
  <c r="BD247" i="2"/>
  <c r="R247" i="2"/>
  <c r="P247" i="2"/>
  <c r="N247" i="2"/>
  <c r="BG244" i="2"/>
  <c r="BF244" i="2"/>
  <c r="BE244" i="2"/>
  <c r="BD244" i="2"/>
  <c r="R244" i="2"/>
  <c r="P244" i="2"/>
  <c r="N244" i="2"/>
  <c r="BG241" i="2"/>
  <c r="BF241" i="2"/>
  <c r="BE241" i="2"/>
  <c r="BD241" i="2"/>
  <c r="R241" i="2"/>
  <c r="P241" i="2"/>
  <c r="N241" i="2"/>
  <c r="BG238" i="2"/>
  <c r="BF238" i="2"/>
  <c r="BE238" i="2"/>
  <c r="BD238" i="2"/>
  <c r="R238" i="2"/>
  <c r="P238" i="2"/>
  <c r="N238" i="2"/>
  <c r="BG235" i="2"/>
  <c r="BF235" i="2"/>
  <c r="BE235" i="2"/>
  <c r="BD235" i="2"/>
  <c r="R235" i="2"/>
  <c r="P235" i="2"/>
  <c r="N235" i="2"/>
  <c r="BG232" i="2"/>
  <c r="BF232" i="2"/>
  <c r="BE232" i="2"/>
  <c r="BD232" i="2"/>
  <c r="R232" i="2"/>
  <c r="P232" i="2"/>
  <c r="N232" i="2"/>
  <c r="BG228" i="2"/>
  <c r="BF228" i="2"/>
  <c r="BE228" i="2"/>
  <c r="BD228" i="2"/>
  <c r="R228" i="2"/>
  <c r="P228" i="2"/>
  <c r="N228" i="2"/>
  <c r="BG225" i="2"/>
  <c r="BF225" i="2"/>
  <c r="BE225" i="2"/>
  <c r="BD225" i="2"/>
  <c r="R225" i="2"/>
  <c r="P225" i="2"/>
  <c r="N225" i="2"/>
  <c r="BG223" i="2"/>
  <c r="BF223" i="2"/>
  <c r="BE223" i="2"/>
  <c r="BD223" i="2"/>
  <c r="R223" i="2"/>
  <c r="P223" i="2"/>
  <c r="N223" i="2"/>
  <c r="BG220" i="2"/>
  <c r="BF220" i="2"/>
  <c r="BE220" i="2"/>
  <c r="BD220" i="2"/>
  <c r="R220" i="2"/>
  <c r="P220" i="2"/>
  <c r="N220" i="2"/>
  <c r="BG218" i="2"/>
  <c r="BF218" i="2"/>
  <c r="BE218" i="2"/>
  <c r="BD218" i="2"/>
  <c r="R218" i="2"/>
  <c r="P218" i="2"/>
  <c r="N218" i="2"/>
  <c r="BG215" i="2"/>
  <c r="BF215" i="2"/>
  <c r="BE215" i="2"/>
  <c r="BD215" i="2"/>
  <c r="R215" i="2"/>
  <c r="P215" i="2"/>
  <c r="N215" i="2"/>
  <c r="BG212" i="2"/>
  <c r="BF212" i="2"/>
  <c r="BE212" i="2"/>
  <c r="BD212" i="2"/>
  <c r="R212" i="2"/>
  <c r="P212" i="2"/>
  <c r="N212" i="2"/>
  <c r="BG209" i="2"/>
  <c r="BF209" i="2"/>
  <c r="BE209" i="2"/>
  <c r="BD209" i="2"/>
  <c r="R209" i="2"/>
  <c r="P209" i="2"/>
  <c r="N209" i="2"/>
  <c r="BG207" i="2"/>
  <c r="BF207" i="2"/>
  <c r="BE207" i="2"/>
  <c r="BD207" i="2"/>
  <c r="R207" i="2"/>
  <c r="P207" i="2"/>
  <c r="N207" i="2"/>
  <c r="BG204" i="2"/>
  <c r="BF204" i="2"/>
  <c r="BE204" i="2"/>
  <c r="BD204" i="2"/>
  <c r="R204" i="2"/>
  <c r="P204" i="2"/>
  <c r="N204" i="2"/>
  <c r="BG201" i="2"/>
  <c r="BF201" i="2"/>
  <c r="BE201" i="2"/>
  <c r="BD201" i="2"/>
  <c r="R201" i="2"/>
  <c r="P201" i="2"/>
  <c r="N201" i="2"/>
  <c r="BG199" i="2"/>
  <c r="BF199" i="2"/>
  <c r="BE199" i="2"/>
  <c r="BD199" i="2"/>
  <c r="R199" i="2"/>
  <c r="P199" i="2"/>
  <c r="N199" i="2"/>
  <c r="BG196" i="2"/>
  <c r="BF196" i="2"/>
  <c r="BE196" i="2"/>
  <c r="BD196" i="2"/>
  <c r="R196" i="2"/>
  <c r="P196" i="2"/>
  <c r="N196" i="2"/>
  <c r="BG194" i="2"/>
  <c r="BF194" i="2"/>
  <c r="BE194" i="2"/>
  <c r="BD194" i="2"/>
  <c r="R194" i="2"/>
  <c r="P194" i="2"/>
  <c r="N194" i="2"/>
  <c r="BG191" i="2"/>
  <c r="BF191" i="2"/>
  <c r="BE191" i="2"/>
  <c r="BD191" i="2"/>
  <c r="R191" i="2"/>
  <c r="P191" i="2"/>
  <c r="N191" i="2"/>
  <c r="BG188" i="2"/>
  <c r="BF188" i="2"/>
  <c r="BE188" i="2"/>
  <c r="BD188" i="2"/>
  <c r="R188" i="2"/>
  <c r="P188" i="2"/>
  <c r="N188" i="2"/>
  <c r="BG186" i="2"/>
  <c r="BF186" i="2"/>
  <c r="BE186" i="2"/>
  <c r="BD186" i="2"/>
  <c r="R186" i="2"/>
  <c r="P186" i="2"/>
  <c r="N186" i="2"/>
  <c r="BG183" i="2"/>
  <c r="BF183" i="2"/>
  <c r="BE183" i="2"/>
  <c r="BD183" i="2"/>
  <c r="R183" i="2"/>
  <c r="P183" i="2"/>
  <c r="N183" i="2"/>
  <c r="BG180" i="2"/>
  <c r="BF180" i="2"/>
  <c r="BE180" i="2"/>
  <c r="BD180" i="2"/>
  <c r="R180" i="2"/>
  <c r="P180" i="2"/>
  <c r="N180" i="2"/>
  <c r="BG178" i="2"/>
  <c r="BF178" i="2"/>
  <c r="BE178" i="2"/>
  <c r="BD178" i="2"/>
  <c r="R178" i="2"/>
  <c r="P178" i="2"/>
  <c r="N178" i="2"/>
  <c r="BG175" i="2"/>
  <c r="BF175" i="2"/>
  <c r="BE175" i="2"/>
  <c r="BD175" i="2"/>
  <c r="R175" i="2"/>
  <c r="P175" i="2"/>
  <c r="N175" i="2"/>
  <c r="BG170" i="2"/>
  <c r="BF170" i="2"/>
  <c r="BE170" i="2"/>
  <c r="BD170" i="2"/>
  <c r="R170" i="2"/>
  <c r="R169" i="2"/>
  <c r="P170" i="2"/>
  <c r="P169" i="2" s="1"/>
  <c r="N170" i="2"/>
  <c r="N169" i="2"/>
  <c r="BG166" i="2"/>
  <c r="BF166" i="2"/>
  <c r="BE166" i="2"/>
  <c r="BD166" i="2"/>
  <c r="R166" i="2"/>
  <c r="P166" i="2"/>
  <c r="N166" i="2"/>
  <c r="BG163" i="2"/>
  <c r="BF163" i="2"/>
  <c r="BE163" i="2"/>
  <c r="BD163" i="2"/>
  <c r="R163" i="2"/>
  <c r="P163" i="2"/>
  <c r="N163" i="2"/>
  <c r="BG160" i="2"/>
  <c r="BF160" i="2"/>
  <c r="BE160" i="2"/>
  <c r="BD160" i="2"/>
  <c r="R160" i="2"/>
  <c r="P160" i="2"/>
  <c r="N160" i="2"/>
  <c r="BG157" i="2"/>
  <c r="BF157" i="2"/>
  <c r="BE157" i="2"/>
  <c r="BD157" i="2"/>
  <c r="R157" i="2"/>
  <c r="P157" i="2"/>
  <c r="N157" i="2"/>
  <c r="BG154" i="2"/>
  <c r="BF154" i="2"/>
  <c r="BE154" i="2"/>
  <c r="BD154" i="2"/>
  <c r="R154" i="2"/>
  <c r="P154" i="2"/>
  <c r="N154" i="2"/>
  <c r="BG151" i="2"/>
  <c r="BF151" i="2"/>
  <c r="BE151" i="2"/>
  <c r="BD151" i="2"/>
  <c r="R151" i="2"/>
  <c r="P151" i="2"/>
  <c r="N151" i="2"/>
  <c r="BG148" i="2"/>
  <c r="BF148" i="2"/>
  <c r="BE148" i="2"/>
  <c r="BD148" i="2"/>
  <c r="R148" i="2"/>
  <c r="P148" i="2"/>
  <c r="N148" i="2"/>
  <c r="BG144" i="2"/>
  <c r="BF144" i="2"/>
  <c r="BE144" i="2"/>
  <c r="BD144" i="2"/>
  <c r="R144" i="2"/>
  <c r="P144" i="2"/>
  <c r="N144" i="2"/>
  <c r="BG141" i="2"/>
  <c r="BF141" i="2"/>
  <c r="BE141" i="2"/>
  <c r="BD141" i="2"/>
  <c r="R141" i="2"/>
  <c r="P141" i="2"/>
  <c r="N141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3" i="2"/>
  <c r="BF133" i="2"/>
  <c r="BE133" i="2"/>
  <c r="BD133" i="2"/>
  <c r="R133" i="2"/>
  <c r="P133" i="2"/>
  <c r="N133" i="2"/>
  <c r="BG131" i="2"/>
  <c r="BF131" i="2"/>
  <c r="BE131" i="2"/>
  <c r="BD131" i="2"/>
  <c r="R131" i="2"/>
  <c r="P131" i="2"/>
  <c r="N131" i="2"/>
  <c r="F125" i="2"/>
  <c r="F124" i="2"/>
  <c r="F122" i="2"/>
  <c r="E120" i="2"/>
  <c r="F92" i="2"/>
  <c r="F91" i="2"/>
  <c r="F89" i="2"/>
  <c r="E87" i="2"/>
  <c r="E7" i="2"/>
  <c r="E118" i="2" s="1"/>
  <c r="L90" i="1"/>
  <c r="L89" i="1"/>
  <c r="L87" i="1"/>
  <c r="L85" i="1"/>
  <c r="L84" i="1"/>
  <c r="BI331" i="2"/>
  <c r="BI238" i="2"/>
  <c r="BI183" i="2"/>
  <c r="BI204" i="2"/>
  <c r="BI432" i="3"/>
  <c r="BI375" i="3"/>
  <c r="BI161" i="3"/>
  <c r="BI283" i="3"/>
  <c r="BI232" i="3"/>
  <c r="BI487" i="3"/>
  <c r="BI195" i="3"/>
  <c r="BI253" i="4"/>
  <c r="BI346" i="4"/>
  <c r="BI322" i="4"/>
  <c r="BI277" i="4"/>
  <c r="BI242" i="4"/>
  <c r="BI259" i="5"/>
  <c r="BI230" i="5"/>
  <c r="BI220" i="5"/>
  <c r="BI193" i="5"/>
  <c r="BI143" i="5"/>
  <c r="BI265" i="5"/>
  <c r="BI241" i="5"/>
  <c r="BI248" i="5"/>
  <c r="BI210" i="5"/>
  <c r="BI274" i="5"/>
  <c r="BI233" i="5"/>
  <c r="BI197" i="5"/>
  <c r="BI172" i="5"/>
  <c r="BI134" i="5"/>
  <c r="BI147" i="5"/>
  <c r="BI137" i="5"/>
  <c r="BI159" i="5"/>
  <c r="BI237" i="6"/>
  <c r="BI209" i="6"/>
  <c r="BI253" i="6"/>
  <c r="BI232" i="6"/>
  <c r="BI218" i="6"/>
  <c r="BI270" i="6"/>
  <c r="BI158" i="6"/>
  <c r="BI262" i="6"/>
  <c r="BI229" i="6"/>
  <c r="BI182" i="6"/>
  <c r="BI134" i="6"/>
  <c r="BI199" i="7"/>
  <c r="BI203" i="7"/>
  <c r="BI248" i="7"/>
  <c r="BI168" i="7"/>
  <c r="BI178" i="8"/>
  <c r="BI170" i="2"/>
  <c r="BI225" i="2"/>
  <c r="BI250" i="2"/>
  <c r="BI304" i="2"/>
  <c r="BI218" i="2"/>
  <c r="BI199" i="2"/>
  <c r="BI212" i="3"/>
  <c r="BI340" i="3"/>
  <c r="BI289" i="3"/>
  <c r="BI387" i="3"/>
  <c r="BI287" i="3"/>
  <c r="BI321" i="3"/>
  <c r="BI220" i="4"/>
  <c r="BI272" i="4"/>
  <c r="BI349" i="4"/>
  <c r="BI301" i="4"/>
  <c r="BI331" i="4"/>
  <c r="BI198" i="4"/>
  <c r="BI259" i="4"/>
  <c r="BI174" i="6"/>
  <c r="BI202" i="6"/>
  <c r="BI187" i="7"/>
  <c r="BI153" i="7"/>
  <c r="BI255" i="7"/>
  <c r="BI182" i="8"/>
  <c r="BI192" i="8"/>
  <c r="BI168" i="8"/>
  <c r="BI320" i="2"/>
  <c r="BI277" i="2"/>
  <c r="BI344" i="2"/>
  <c r="BI262" i="2"/>
  <c r="BI330" i="3"/>
  <c r="BI337" i="3"/>
  <c r="BI245" i="3"/>
  <c r="BI294" i="3"/>
  <c r="BI465" i="3"/>
  <c r="BI474" i="3"/>
  <c r="BI477" i="3"/>
  <c r="BI146" i="3"/>
  <c r="BI224" i="3"/>
  <c r="BI293" i="4"/>
  <c r="BI313" i="4"/>
  <c r="BI298" i="4"/>
  <c r="BI290" i="4"/>
  <c r="BI146" i="4"/>
  <c r="BI137" i="4"/>
  <c r="BI166" i="4"/>
  <c r="BI208" i="4"/>
  <c r="BI149" i="4"/>
  <c r="BI267" i="4"/>
  <c r="BI271" i="5"/>
  <c r="BI214" i="5"/>
  <c r="BI156" i="5"/>
  <c r="BI268" i="5"/>
  <c r="BI253" i="5"/>
  <c r="BI222" i="5"/>
  <c r="BI250" i="5"/>
  <c r="BI226" i="5"/>
  <c r="BI207" i="5"/>
  <c r="BI184" i="5"/>
  <c r="BI289" i="5"/>
  <c r="BI277" i="5"/>
  <c r="BI237" i="5"/>
  <c r="BI203" i="5"/>
  <c r="BI187" i="5"/>
  <c r="BI153" i="5"/>
  <c r="BI140" i="5"/>
  <c r="BI162" i="5"/>
  <c r="BI143" i="6"/>
  <c r="BI222" i="6"/>
  <c r="BI220" i="6"/>
  <c r="BI212" i="6"/>
  <c r="BI189" i="6"/>
  <c r="BI276" i="6"/>
  <c r="BI259" i="6"/>
  <c r="BI235" i="6"/>
  <c r="BI187" i="6"/>
  <c r="BI162" i="6"/>
  <c r="BI146" i="6"/>
  <c r="BI214" i="7"/>
  <c r="BI221" i="7"/>
  <c r="BI269" i="7"/>
  <c r="BI136" i="7"/>
  <c r="BI208" i="7"/>
  <c r="BI280" i="7"/>
  <c r="BI205" i="7"/>
  <c r="BI172" i="7"/>
  <c r="BI264" i="7"/>
  <c r="BI189" i="8"/>
  <c r="BI126" i="8"/>
  <c r="BI259" i="2"/>
  <c r="BI151" i="2"/>
  <c r="BI285" i="3"/>
  <c r="BI458" i="3"/>
  <c r="BI455" i="3"/>
  <c r="BI452" i="3"/>
  <c r="BI221" i="3"/>
  <c r="BI496" i="3"/>
  <c r="BI327" i="3"/>
  <c r="BI490" i="3"/>
  <c r="BI312" i="3"/>
  <c r="BI187" i="3"/>
  <c r="BI275" i="4"/>
  <c r="BI153" i="4"/>
  <c r="BI337" i="4"/>
  <c r="BI307" i="4"/>
  <c r="BI140" i="6"/>
  <c r="BI184" i="7"/>
  <c r="BI178" i="7"/>
  <c r="BI196" i="7"/>
  <c r="BI135" i="8"/>
  <c r="BI353" i="2"/>
  <c r="BI191" i="2"/>
  <c r="BI209" i="2"/>
  <c r="BI402" i="3"/>
  <c r="BI435" i="3"/>
  <c r="BI251" i="3"/>
  <c r="BI257" i="3"/>
  <c r="BI419" i="3"/>
  <c r="BI251" i="4"/>
  <c r="BI143" i="4"/>
  <c r="BI316" i="4"/>
  <c r="BI248" i="4"/>
  <c r="BI245" i="4"/>
  <c r="BI149" i="6"/>
  <c r="BI284" i="7"/>
  <c r="BI165" i="7"/>
  <c r="BI129" i="7"/>
  <c r="BI252" i="7"/>
  <c r="BI141" i="7"/>
  <c r="BI236" i="7"/>
  <c r="BI257" i="7"/>
  <c r="BI174" i="7"/>
  <c r="BI245" i="7"/>
  <c r="BI174" i="8"/>
  <c r="BI171" i="8"/>
  <c r="BI194" i="2"/>
  <c r="BI323" i="2"/>
  <c r="BI207" i="2"/>
  <c r="BI180" i="2"/>
  <c r="BI232" i="2"/>
  <c r="BI292" i="3"/>
  <c r="BI361" i="3"/>
  <c r="BI266" i="3"/>
  <c r="BI262" i="3"/>
  <c r="BI276" i="3"/>
  <c r="BI324" i="3"/>
  <c r="BI198" i="3"/>
  <c r="BI271" i="3"/>
  <c r="BI202" i="3"/>
  <c r="BI471" i="3"/>
  <c r="BI204" i="3"/>
  <c r="BI183" i="4"/>
  <c r="BI226" i="4"/>
  <c r="BI325" i="4"/>
  <c r="BI256" i="4"/>
  <c r="BI310" i="4"/>
  <c r="BI130" i="6"/>
  <c r="BI194" i="7"/>
  <c r="BI286" i="7"/>
  <c r="BI238" i="7"/>
  <c r="BI240" i="7"/>
  <c r="BI180" i="7"/>
  <c r="BI277" i="7"/>
  <c r="BI124" i="7"/>
  <c r="BI176" i="8"/>
  <c r="BI160" i="8"/>
  <c r="BI180" i="8"/>
  <c r="BI146" i="8"/>
  <c r="BI343" i="3"/>
  <c r="BI438" i="3"/>
  <c r="BI395" i="3"/>
  <c r="BI254" i="3"/>
  <c r="BI173" i="3"/>
  <c r="BI443" i="3"/>
  <c r="BI308" i="3"/>
  <c r="BI152" i="3"/>
  <c r="BI404" i="3"/>
  <c r="BI170" i="3"/>
  <c r="BI462" i="3"/>
  <c r="BI480" i="3"/>
  <c r="BI467" i="3"/>
  <c r="BI367" i="3"/>
  <c r="BI152" i="6"/>
  <c r="BI171" i="6"/>
  <c r="BI217" i="7"/>
  <c r="BI127" i="7"/>
  <c r="BI198" i="8"/>
  <c r="BI154" i="8"/>
  <c r="BI128" i="8"/>
  <c r="BI178" i="2"/>
  <c r="BI247" i="2"/>
  <c r="BI188" i="2"/>
  <c r="BI308" i="2"/>
  <c r="BI136" i="2"/>
  <c r="BI325" i="2"/>
  <c r="BI212" i="2"/>
  <c r="BI144" i="2"/>
  <c r="BI235" i="2"/>
  <c r="BI186" i="2"/>
  <c r="BI318" i="3"/>
  <c r="BI273" i="3"/>
  <c r="BI142" i="3"/>
  <c r="BI379" i="3"/>
  <c r="BI149" i="3"/>
  <c r="BI355" i="3"/>
  <c r="BI416" i="3"/>
  <c r="BI390" i="3"/>
  <c r="BI167" i="3"/>
  <c r="BI414" i="3"/>
  <c r="BI184" i="3"/>
  <c r="BI171" i="4"/>
  <c r="BI177" i="4"/>
  <c r="BI234" i="4"/>
  <c r="BI319" i="4"/>
  <c r="BI264" i="4"/>
  <c r="BI186" i="4"/>
  <c r="BI159" i="4"/>
  <c r="BI169" i="4"/>
  <c r="BI237" i="4"/>
  <c r="BI180" i="4"/>
  <c r="BI192" i="4"/>
  <c r="BI286" i="4"/>
  <c r="BI286" i="5"/>
  <c r="BI244" i="5"/>
  <c r="BI212" i="5"/>
  <c r="BI165" i="5"/>
  <c r="BI150" i="5"/>
  <c r="BI283" i="5"/>
  <c r="BI262" i="5"/>
  <c r="BI224" i="5"/>
  <c r="BI217" i="5"/>
  <c r="BI175" i="5"/>
  <c r="BI280" i="5"/>
  <c r="BI256" i="5"/>
  <c r="BI205" i="5"/>
  <c r="BI181" i="5"/>
  <c r="BI201" i="5"/>
  <c r="BI170" i="5"/>
  <c r="BI168" i="5"/>
  <c r="BI190" i="5"/>
  <c r="BI178" i="5"/>
  <c r="BI273" i="6"/>
  <c r="BI249" i="6"/>
  <c r="BI242" i="6"/>
  <c r="BI225" i="6"/>
  <c r="BI206" i="6"/>
  <c r="BI265" i="6"/>
  <c r="BI245" i="6"/>
  <c r="BI215" i="6"/>
  <c r="BI192" i="6"/>
  <c r="BI132" i="6"/>
  <c r="BI256" i="6"/>
  <c r="BI240" i="6"/>
  <c r="BI227" i="6"/>
  <c r="BI199" i="6"/>
  <c r="BI165" i="6"/>
  <c r="BI137" i="6"/>
  <c r="BI196" i="6"/>
  <c r="BI143" i="7"/>
  <c r="BI191" i="7"/>
  <c r="BI149" i="7"/>
  <c r="BI225" i="7"/>
  <c r="BI282" i="7"/>
  <c r="BI259" i="7"/>
  <c r="BI271" i="7"/>
  <c r="BI223" i="7"/>
  <c r="BI195" i="8"/>
  <c r="BI140" i="8"/>
  <c r="BI154" i="2"/>
  <c r="BI328" i="2"/>
  <c r="BI163" i="2"/>
  <c r="BI160" i="2"/>
  <c r="BI301" i="2"/>
  <c r="BI244" i="2"/>
  <c r="AI94" i="1"/>
  <c r="BI176" i="3"/>
  <c r="BI422" i="3"/>
  <c r="BI139" i="3"/>
  <c r="BI373" i="3"/>
  <c r="BI164" i="3"/>
  <c r="BI304" i="4"/>
  <c r="BI217" i="4"/>
  <c r="BI162" i="4"/>
  <c r="BI280" i="4"/>
  <c r="BI283" i="4"/>
  <c r="BI341" i="4"/>
  <c r="BI147" i="7"/>
  <c r="BI131" i="8"/>
  <c r="BI286" i="2"/>
  <c r="BI311" i="2"/>
  <c r="BI265" i="2"/>
  <c r="BI148" i="2"/>
  <c r="BI280" i="2"/>
  <c r="BI302" i="3"/>
  <c r="BI227" i="3"/>
  <c r="BI370" i="3"/>
  <c r="BI178" i="3"/>
  <c r="BI493" i="3"/>
  <c r="BI208" i="3"/>
  <c r="BI449" i="3"/>
  <c r="BI359" i="4"/>
  <c r="BI180" i="6"/>
  <c r="BI219" i="7"/>
  <c r="BI234" i="7"/>
  <c r="BI151" i="7"/>
  <c r="BI261" i="7"/>
  <c r="BI145" i="7"/>
  <c r="BI144" i="8"/>
  <c r="BI298" i="2"/>
  <c r="BI253" i="2"/>
  <c r="BI131" i="2"/>
  <c r="BI256" i="2"/>
  <c r="BI350" i="2"/>
  <c r="BI220" i="2"/>
  <c r="BI274" i="2"/>
  <c r="BI223" i="2"/>
  <c r="BI426" i="3"/>
  <c r="BI218" i="3"/>
  <c r="BI259" i="3"/>
  <c r="BI235" i="3"/>
  <c r="BI446" i="3"/>
  <c r="BI155" i="3"/>
  <c r="BI181" i="3"/>
  <c r="BI352" i="3"/>
  <c r="BI385" i="3"/>
  <c r="BI440" i="3"/>
  <c r="BI223" i="4"/>
  <c r="BI214" i="4"/>
  <c r="BI205" i="4"/>
  <c r="BI168" i="6"/>
  <c r="BI163" i="8"/>
  <c r="BI300" i="3"/>
  <c r="BI241" i="3"/>
  <c r="BI238" i="3"/>
  <c r="BI190" i="3"/>
  <c r="BI306" i="3"/>
  <c r="BI193" i="3"/>
  <c r="BI358" i="3"/>
  <c r="BI206" i="3"/>
  <c r="BI346" i="3"/>
  <c r="BI485" i="3"/>
  <c r="BI397" i="3"/>
  <c r="BI210" i="3"/>
  <c r="BI349" i="3"/>
  <c r="BI270" i="4"/>
  <c r="BI328" i="4"/>
  <c r="BI295" i="4"/>
  <c r="BI195" i="4"/>
  <c r="BI231" i="4"/>
  <c r="BI261" i="4"/>
  <c r="BI155" i="6"/>
  <c r="BI250" i="7"/>
  <c r="BI210" i="7"/>
  <c r="BI201" i="7"/>
  <c r="BI231" i="7"/>
  <c r="BI267" i="7"/>
  <c r="BI138" i="7"/>
  <c r="BI227" i="7"/>
  <c r="BI205" i="8"/>
  <c r="BI151" i="8"/>
  <c r="BI166" i="8"/>
  <c r="BI149" i="8"/>
  <c r="BI283" i="2"/>
  <c r="BI196" i="2"/>
  <c r="BI347" i="2"/>
  <c r="BI292" i="2"/>
  <c r="BI313" i="2"/>
  <c r="BI338" i="2"/>
  <c r="BI166" i="2"/>
  <c r="BI334" i="3"/>
  <c r="BI200" i="3"/>
  <c r="BI158" i="3"/>
  <c r="BI280" i="3"/>
  <c r="BI356" i="4"/>
  <c r="BI334" i="4"/>
  <c r="BI156" i="4"/>
  <c r="BI174" i="4"/>
  <c r="BI160" i="6"/>
  <c r="BI229" i="7"/>
  <c r="BI189" i="7"/>
  <c r="BI155" i="7"/>
  <c r="BI275" i="7"/>
  <c r="BI182" i="7"/>
  <c r="BI159" i="7"/>
  <c r="BI157" i="7"/>
  <c r="BI203" i="8"/>
  <c r="BI185" i="8"/>
  <c r="BI133" i="8"/>
  <c r="BI142" i="8"/>
  <c r="BI335" i="2"/>
  <c r="BI289" i="2"/>
  <c r="BI341" i="2"/>
  <c r="BI215" i="2"/>
  <c r="BI228" i="2"/>
  <c r="BI138" i="2"/>
  <c r="BI316" i="2"/>
  <c r="BI268" i="2"/>
  <c r="BI175" i="2"/>
  <c r="BI400" i="3"/>
  <c r="BI315" i="3"/>
  <c r="BI407" i="3"/>
  <c r="BI364" i="3"/>
  <c r="BI248" i="3"/>
  <c r="BI392" i="3"/>
  <c r="BI483" i="3"/>
  <c r="BI229" i="4"/>
  <c r="BI353" i="4"/>
  <c r="BI133" i="4"/>
  <c r="BI344" i="4"/>
  <c r="BI178" i="6"/>
  <c r="BI170" i="7"/>
  <c r="BI243" i="7"/>
  <c r="BI211" i="8"/>
  <c r="BI201" i="8"/>
  <c r="BI137" i="8"/>
  <c r="BI295" i="2"/>
  <c r="BI201" i="2"/>
  <c r="BI141" i="2"/>
  <c r="BI241" i="2"/>
  <c r="BI133" i="2"/>
  <c r="BI271" i="2"/>
  <c r="BI157" i="2"/>
  <c r="BI382" i="3"/>
  <c r="BI230" i="3"/>
  <c r="BI429" i="3"/>
  <c r="BI297" i="3"/>
  <c r="BI411" i="3"/>
  <c r="BI215" i="3"/>
  <c r="BI140" i="4"/>
  <c r="BI189" i="4"/>
  <c r="BI211" i="4"/>
  <c r="BI202" i="4"/>
  <c r="BI184" i="6"/>
  <c r="BI132" i="7"/>
  <c r="BI273" i="7"/>
  <c r="BI134" i="7"/>
  <c r="BI212" i="7"/>
  <c r="BI162" i="7"/>
  <c r="BI208" i="8"/>
  <c r="BI157" i="8"/>
  <c r="N130" i="2" l="1"/>
  <c r="R135" i="2"/>
  <c r="N174" i="2"/>
  <c r="N173" i="2" s="1"/>
  <c r="R319" i="2"/>
  <c r="P145" i="3"/>
  <c r="BI279" i="3"/>
  <c r="BI305" i="3"/>
  <c r="BI378" i="3"/>
  <c r="R479" i="3"/>
  <c r="BI165" i="4"/>
  <c r="N201" i="4"/>
  <c r="N233" i="4"/>
  <c r="N352" i="4"/>
  <c r="P133" i="5"/>
  <c r="BI209" i="5"/>
  <c r="R252" i="5"/>
  <c r="N129" i="6"/>
  <c r="R195" i="6"/>
  <c r="R252" i="6"/>
  <c r="BI130" i="2"/>
  <c r="BI129" i="2" s="1"/>
  <c r="R147" i="2"/>
  <c r="R174" i="2"/>
  <c r="N334" i="2"/>
  <c r="R145" i="3"/>
  <c r="N279" i="3"/>
  <c r="N305" i="3"/>
  <c r="N425" i="3"/>
  <c r="P470" i="3"/>
  <c r="BI136" i="4"/>
  <c r="R145" i="4"/>
  <c r="P201" i="4"/>
  <c r="R233" i="4"/>
  <c r="P340" i="4"/>
  <c r="R146" i="5"/>
  <c r="R209" i="5"/>
  <c r="N247" i="5"/>
  <c r="P130" i="2"/>
  <c r="BI147" i="2"/>
  <c r="BI174" i="2"/>
  <c r="N145" i="3"/>
  <c r="P279" i="3"/>
  <c r="P311" i="3"/>
  <c r="BI410" i="3"/>
  <c r="R152" i="4"/>
  <c r="BI201" i="4"/>
  <c r="P233" i="4"/>
  <c r="BI352" i="4"/>
  <c r="BI200" i="5"/>
  <c r="R129" i="6"/>
  <c r="R234" i="6"/>
  <c r="R182" i="2"/>
  <c r="BI307" i="2"/>
  <c r="BI145" i="3"/>
  <c r="R180" i="3"/>
  <c r="BI333" i="3"/>
  <c r="R410" i="3"/>
  <c r="P461" i="3"/>
  <c r="R201" i="4"/>
  <c r="BI146" i="5"/>
  <c r="P209" i="5"/>
  <c r="BI252" i="5"/>
  <c r="P177" i="6"/>
  <c r="N269" i="6"/>
  <c r="N268" i="6" s="1"/>
  <c r="P231" i="2"/>
  <c r="N307" i="2"/>
  <c r="BI180" i="3"/>
  <c r="R279" i="3"/>
  <c r="R311" i="3"/>
  <c r="P410" i="3"/>
  <c r="R136" i="4"/>
  <c r="P173" i="4"/>
  <c r="P289" i="4"/>
  <c r="N146" i="5"/>
  <c r="N252" i="5"/>
  <c r="N195" i="6"/>
  <c r="BI231" i="2"/>
  <c r="P319" i="2"/>
  <c r="P192" i="3"/>
  <c r="P333" i="3"/>
  <c r="BI479" i="3"/>
  <c r="BI173" i="4"/>
  <c r="BI289" i="4"/>
  <c r="P200" i="5"/>
  <c r="BI229" i="5"/>
  <c r="R247" i="5"/>
  <c r="R177" i="6"/>
  <c r="BI269" i="6"/>
  <c r="P182" i="2"/>
  <c r="N319" i="2"/>
  <c r="R138" i="3"/>
  <c r="P180" i="3"/>
  <c r="BI311" i="3"/>
  <c r="P425" i="3"/>
  <c r="R470" i="3"/>
  <c r="N165" i="4"/>
  <c r="BI241" i="4"/>
  <c r="BI240" i="4" s="1"/>
  <c r="R340" i="4"/>
  <c r="BI133" i="5"/>
  <c r="R200" i="5"/>
  <c r="P219" i="5"/>
  <c r="BI247" i="5"/>
  <c r="N205" i="6"/>
  <c r="N252" i="6"/>
  <c r="N231" i="2"/>
  <c r="R307" i="2"/>
  <c r="N152" i="4"/>
  <c r="P146" i="5"/>
  <c r="N240" i="5"/>
  <c r="N228" i="5" s="1"/>
  <c r="N177" i="6"/>
  <c r="P252" i="6"/>
  <c r="N192" i="3"/>
  <c r="N333" i="3"/>
  <c r="N410" i="3"/>
  <c r="R461" i="3"/>
  <c r="P205" i="6"/>
  <c r="BI182" i="2"/>
  <c r="R334" i="2"/>
  <c r="R192" i="3"/>
  <c r="BI270" i="3"/>
  <c r="N299" i="3"/>
  <c r="N378" i="3"/>
  <c r="N479" i="3"/>
  <c r="BI152" i="4"/>
  <c r="R241" i="4"/>
  <c r="BI340" i="4"/>
  <c r="N200" i="5"/>
  <c r="R231" i="2"/>
  <c r="P307" i="2"/>
  <c r="N244" i="3"/>
  <c r="BI299" i="3"/>
  <c r="P305" i="3"/>
  <c r="BI425" i="3"/>
  <c r="N461" i="3"/>
  <c r="P152" i="4"/>
  <c r="P241" i="4"/>
  <c r="R352" i="4"/>
  <c r="N180" i="5"/>
  <c r="P252" i="5"/>
  <c r="BI252" i="6"/>
  <c r="R123" i="7"/>
  <c r="BI186" i="7"/>
  <c r="BI193" i="7"/>
  <c r="BI266" i="7"/>
  <c r="R279" i="7"/>
  <c r="P135" i="2"/>
  <c r="P174" i="2"/>
  <c r="BI319" i="2"/>
  <c r="BI138" i="3"/>
  <c r="P244" i="3"/>
  <c r="R270" i="3"/>
  <c r="R299" i="3"/>
  <c r="P378" i="3"/>
  <c r="N136" i="4"/>
  <c r="R165" i="4"/>
  <c r="N188" i="4"/>
  <c r="N289" i="4"/>
  <c r="N240" i="4" s="1"/>
  <c r="N340" i="4"/>
  <c r="P180" i="5"/>
  <c r="N209" i="5"/>
  <c r="R219" i="5"/>
  <c r="P229" i="5"/>
  <c r="R240" i="5"/>
  <c r="P129" i="6"/>
  <c r="BI195" i="6"/>
  <c r="P234" i="6"/>
  <c r="P269" i="6"/>
  <c r="P268" i="6" s="1"/>
  <c r="P123" i="7"/>
  <c r="P177" i="7"/>
  <c r="N186" i="7"/>
  <c r="R193" i="7"/>
  <c r="P266" i="7"/>
  <c r="P279" i="7"/>
  <c r="BI135" i="2"/>
  <c r="P147" i="2"/>
  <c r="BI334" i="2"/>
  <c r="P138" i="3"/>
  <c r="P137" i="3" s="1"/>
  <c r="N180" i="3"/>
  <c r="R333" i="3"/>
  <c r="P479" i="3"/>
  <c r="P145" i="4"/>
  <c r="P165" i="4"/>
  <c r="N241" i="4"/>
  <c r="P352" i="4"/>
  <c r="N133" i="5"/>
  <c r="BI219" i="5"/>
  <c r="N229" i="5"/>
  <c r="BI240" i="5"/>
  <c r="P247" i="5"/>
  <c r="R205" i="6"/>
  <c r="N125" i="8"/>
  <c r="BI153" i="8"/>
  <c r="BI173" i="8"/>
  <c r="R130" i="2"/>
  <c r="R129" i="2" s="1"/>
  <c r="N147" i="2"/>
  <c r="N138" i="3"/>
  <c r="BI244" i="3"/>
  <c r="N311" i="3"/>
  <c r="R425" i="3"/>
  <c r="BI470" i="3"/>
  <c r="P136" i="4"/>
  <c r="BI188" i="4"/>
  <c r="R289" i="4"/>
  <c r="R133" i="5"/>
  <c r="BI177" i="6"/>
  <c r="BI234" i="6"/>
  <c r="N123" i="7"/>
  <c r="N177" i="7"/>
  <c r="P186" i="7"/>
  <c r="N193" i="7"/>
  <c r="N266" i="7"/>
  <c r="BI279" i="7"/>
  <c r="P125" i="8"/>
  <c r="N148" i="8"/>
  <c r="R153" i="8"/>
  <c r="R173" i="8"/>
  <c r="P188" i="8"/>
  <c r="N135" i="2"/>
  <c r="BI192" i="3"/>
  <c r="N270" i="3"/>
  <c r="P299" i="3"/>
  <c r="BI145" i="4"/>
  <c r="N173" i="4"/>
  <c r="R188" i="4"/>
  <c r="R180" i="5"/>
  <c r="N219" i="5"/>
  <c r="R229" i="5"/>
  <c r="R228" i="5" s="1"/>
  <c r="P240" i="5"/>
  <c r="BI205" i="6"/>
  <c r="BI125" i="8"/>
  <c r="BI148" i="8"/>
  <c r="P148" i="8"/>
  <c r="N153" i="8"/>
  <c r="N173" i="8"/>
  <c r="BI188" i="8"/>
  <c r="R188" i="8"/>
  <c r="N182" i="2"/>
  <c r="P334" i="2"/>
  <c r="R244" i="3"/>
  <c r="P270" i="3"/>
  <c r="R305" i="3"/>
  <c r="R378" i="3"/>
  <c r="BI461" i="3"/>
  <c r="N470" i="3"/>
  <c r="N145" i="4"/>
  <c r="R173" i="4"/>
  <c r="P188" i="4"/>
  <c r="BI233" i="4"/>
  <c r="BI180" i="5"/>
  <c r="BI129" i="6"/>
  <c r="P195" i="6"/>
  <c r="N234" i="6"/>
  <c r="R269" i="6"/>
  <c r="R268" i="6" s="1"/>
  <c r="BI123" i="7"/>
  <c r="BI177" i="7"/>
  <c r="R177" i="7"/>
  <c r="R186" i="7"/>
  <c r="P193" i="7"/>
  <c r="R266" i="7"/>
  <c r="N279" i="7"/>
  <c r="R125" i="8"/>
  <c r="R148" i="8"/>
  <c r="P153" i="8"/>
  <c r="P173" i="8"/>
  <c r="N188" i="8"/>
  <c r="BI236" i="5"/>
  <c r="BI196" i="5"/>
  <c r="BI231" i="6"/>
  <c r="BI248" i="6"/>
  <c r="BI265" i="3"/>
  <c r="BI169" i="2"/>
  <c r="BI132" i="4"/>
  <c r="BI216" i="5"/>
  <c r="BI210" i="8"/>
  <c r="BC133" i="8"/>
  <c r="BC142" i="8"/>
  <c r="BC174" i="8"/>
  <c r="BC182" i="8"/>
  <c r="BC137" i="8"/>
  <c r="BC189" i="8"/>
  <c r="BC160" i="8"/>
  <c r="BC140" i="8"/>
  <c r="BC146" i="8"/>
  <c r="BC149" i="8"/>
  <c r="BC171" i="8"/>
  <c r="E113" i="8"/>
  <c r="BC135" i="8"/>
  <c r="BC144" i="8"/>
  <c r="BC166" i="8"/>
  <c r="BC180" i="8"/>
  <c r="BC128" i="8"/>
  <c r="BC151" i="8"/>
  <c r="BC157" i="8"/>
  <c r="BC178" i="8"/>
  <c r="BC195" i="8"/>
  <c r="BC198" i="8"/>
  <c r="BC205" i="8"/>
  <c r="BC131" i="8"/>
  <c r="BC163" i="8"/>
  <c r="BC168" i="8"/>
  <c r="BC176" i="8"/>
  <c r="BC185" i="8"/>
  <c r="BC192" i="8"/>
  <c r="BC201" i="8"/>
  <c r="BC126" i="8"/>
  <c r="BC154" i="8"/>
  <c r="BC203" i="8"/>
  <c r="BC208" i="8"/>
  <c r="BC211" i="8"/>
  <c r="BC129" i="7"/>
  <c r="BC178" i="7"/>
  <c r="BC136" i="7"/>
  <c r="BC153" i="7"/>
  <c r="E85" i="7"/>
  <c r="BC127" i="7"/>
  <c r="BC143" i="7"/>
  <c r="BC170" i="7"/>
  <c r="BC201" i="7"/>
  <c r="BC257" i="7"/>
  <c r="BC284" i="7"/>
  <c r="BC149" i="7"/>
  <c r="BC157" i="7"/>
  <c r="BC234" i="7"/>
  <c r="BC240" i="7"/>
  <c r="BC286" i="7"/>
  <c r="BC165" i="7"/>
  <c r="BC225" i="7"/>
  <c r="BC243" i="7"/>
  <c r="BC252" i="7"/>
  <c r="BC155" i="7"/>
  <c r="BC168" i="7"/>
  <c r="BC180" i="7"/>
  <c r="BC194" i="7"/>
  <c r="BC199" i="7"/>
  <c r="BC205" i="7"/>
  <c r="BC219" i="7"/>
  <c r="BC223" i="7"/>
  <c r="BC229" i="7"/>
  <c r="BC231" i="7"/>
  <c r="BC255" i="7"/>
  <c r="BC273" i="7"/>
  <c r="BC159" i="7"/>
  <c r="BC172" i="7"/>
  <c r="BC210" i="7"/>
  <c r="BC214" i="7"/>
  <c r="BC134" i="7"/>
  <c r="BC147" i="7"/>
  <c r="BC174" i="7"/>
  <c r="BC182" i="7"/>
  <c r="BC212" i="7"/>
  <c r="BC236" i="7"/>
  <c r="BC264" i="7"/>
  <c r="BC277" i="7"/>
  <c r="BC282" i="7"/>
  <c r="BI268" i="6"/>
  <c r="BC124" i="7"/>
  <c r="BC132" i="7"/>
  <c r="BC141" i="7"/>
  <c r="BC184" i="7"/>
  <c r="BC189" i="7"/>
  <c r="BC203" i="7"/>
  <c r="BC196" i="7"/>
  <c r="BC208" i="7"/>
  <c r="BC217" i="7"/>
  <c r="BC221" i="7"/>
  <c r="BC227" i="7"/>
  <c r="BC138" i="7"/>
  <c r="BC151" i="7"/>
  <c r="BC191" i="7"/>
  <c r="BC238" i="7"/>
  <c r="BC248" i="7"/>
  <c r="BC250" i="7"/>
  <c r="BC259" i="7"/>
  <c r="BC261" i="7"/>
  <c r="BC269" i="7"/>
  <c r="BC280" i="7"/>
  <c r="BC145" i="7"/>
  <c r="BC162" i="7"/>
  <c r="BC187" i="7"/>
  <c r="BC245" i="7"/>
  <c r="BC267" i="7"/>
  <c r="BC271" i="7"/>
  <c r="BC275" i="7"/>
  <c r="BC189" i="6"/>
  <c r="BC199" i="6"/>
  <c r="BC160" i="6"/>
  <c r="BC192" i="6"/>
  <c r="BC209" i="6"/>
  <c r="BC158" i="6"/>
  <c r="BC132" i="6"/>
  <c r="BC152" i="6"/>
  <c r="BC165" i="6"/>
  <c r="BC180" i="6"/>
  <c r="BC187" i="6"/>
  <c r="E85" i="6"/>
  <c r="BC130" i="6"/>
  <c r="BC146" i="6"/>
  <c r="BC162" i="6"/>
  <c r="BC202" i="6"/>
  <c r="BC155" i="6"/>
  <c r="BC171" i="6"/>
  <c r="BC174" i="6"/>
  <c r="BC212" i="6"/>
  <c r="BC218" i="6"/>
  <c r="BC229" i="6"/>
  <c r="BC242" i="6"/>
  <c r="BC245" i="6"/>
  <c r="BC265" i="6"/>
  <c r="BC273" i="6"/>
  <c r="BC134" i="6"/>
  <c r="BC140" i="6"/>
  <c r="BC168" i="6"/>
  <c r="BC220" i="6"/>
  <c r="BC222" i="6"/>
  <c r="BC225" i="6"/>
  <c r="BC232" i="6"/>
  <c r="BC237" i="6"/>
  <c r="BC240" i="6"/>
  <c r="BC249" i="6"/>
  <c r="BC182" i="6"/>
  <c r="BC196" i="6"/>
  <c r="BC215" i="6"/>
  <c r="BC235" i="6"/>
  <c r="BC259" i="6"/>
  <c r="BC262" i="6"/>
  <c r="BC270" i="6"/>
  <c r="BC137" i="6"/>
  <c r="BC143" i="6"/>
  <c r="BC149" i="6"/>
  <c r="BC178" i="6"/>
  <c r="BC184" i="6"/>
  <c r="BC206" i="6"/>
  <c r="BC227" i="6"/>
  <c r="BC253" i="6"/>
  <c r="BC256" i="6"/>
  <c r="BC276" i="6"/>
  <c r="BC156" i="5"/>
  <c r="BC170" i="5"/>
  <c r="BC187" i="5"/>
  <c r="BC172" i="5"/>
  <c r="BC150" i="5"/>
  <c r="BC181" i="5"/>
  <c r="BC134" i="5"/>
  <c r="E121" i="5"/>
  <c r="BC162" i="5"/>
  <c r="BC153" i="5"/>
  <c r="BC159" i="5"/>
  <c r="BC168" i="5"/>
  <c r="BC175" i="5"/>
  <c r="BC147" i="5"/>
  <c r="BC137" i="5"/>
  <c r="BC165" i="5"/>
  <c r="BC210" i="5"/>
  <c r="BC217" i="5"/>
  <c r="BC222" i="5"/>
  <c r="BC224" i="5"/>
  <c r="BC226" i="5"/>
  <c r="BC241" i="5"/>
  <c r="BC244" i="5"/>
  <c r="BC256" i="5"/>
  <c r="BC259" i="5"/>
  <c r="BC262" i="5"/>
  <c r="BC265" i="5"/>
  <c r="BC286" i="5"/>
  <c r="BC214" i="5"/>
  <c r="BC220" i="5"/>
  <c r="BC237" i="5"/>
  <c r="BC250" i="5"/>
  <c r="BC283" i="5"/>
  <c r="BC143" i="5"/>
  <c r="BC184" i="5"/>
  <c r="BC203" i="5"/>
  <c r="BC207" i="5"/>
  <c r="BC212" i="5"/>
  <c r="BC230" i="5"/>
  <c r="BC248" i="5"/>
  <c r="BC271" i="5"/>
  <c r="BC277" i="5"/>
  <c r="BC140" i="5"/>
  <c r="BC178" i="5"/>
  <c r="BC190" i="5"/>
  <c r="BC193" i="5"/>
  <c r="BC197" i="5"/>
  <c r="BC201" i="5"/>
  <c r="BC205" i="5"/>
  <c r="BC233" i="5"/>
  <c r="BC253" i="5"/>
  <c r="BC268" i="5"/>
  <c r="BC274" i="5"/>
  <c r="BC280" i="5"/>
  <c r="BC289" i="5"/>
  <c r="BC133" i="4"/>
  <c r="BC149" i="4"/>
  <c r="BC162" i="4"/>
  <c r="BC198" i="4"/>
  <c r="BC229" i="4"/>
  <c r="BC248" i="4"/>
  <c r="BC253" i="4"/>
  <c r="BC319" i="4"/>
  <c r="BC328" i="4"/>
  <c r="BC159" i="4"/>
  <c r="E121" i="4"/>
  <c r="BC183" i="4"/>
  <c r="BC195" i="4"/>
  <c r="BC301" i="4"/>
  <c r="BC331" i="4"/>
  <c r="BC189" i="4"/>
  <c r="BC231" i="4"/>
  <c r="BC316" i="4"/>
  <c r="BC143" i="4"/>
  <c r="BC245" i="4"/>
  <c r="BC298" i="4"/>
  <c r="BC307" i="4"/>
  <c r="BC153" i="4"/>
  <c r="BC166" i="4"/>
  <c r="BC177" i="4"/>
  <c r="BC192" i="4"/>
  <c r="BC220" i="4"/>
  <c r="BC346" i="4"/>
  <c r="BC205" i="4"/>
  <c r="BC208" i="4"/>
  <c r="BC211" i="4"/>
  <c r="BC214" i="4"/>
  <c r="BC234" i="4"/>
  <c r="BC237" i="4"/>
  <c r="BC344" i="4"/>
  <c r="BC353" i="4"/>
  <c r="BC140" i="4"/>
  <c r="BC174" i="4"/>
  <c r="BC322" i="4"/>
  <c r="BC341" i="4"/>
  <c r="BC261" i="4"/>
  <c r="BC270" i="4"/>
  <c r="BC325" i="4"/>
  <c r="BC186" i="4"/>
  <c r="BC217" i="4"/>
  <c r="BC334" i="4"/>
  <c r="BC202" i="4"/>
  <c r="BC223" i="4"/>
  <c r="BC256" i="4"/>
  <c r="BC272" i="4"/>
  <c r="BC277" i="4"/>
  <c r="BC169" i="4"/>
  <c r="BC295" i="4"/>
  <c r="BC337" i="4"/>
  <c r="BC146" i="4"/>
  <c r="BC171" i="4"/>
  <c r="BC226" i="4"/>
  <c r="BC242" i="4"/>
  <c r="BC251" i="4"/>
  <c r="BC137" i="4"/>
  <c r="BC267" i="4"/>
  <c r="BC280" i="4"/>
  <c r="BC310" i="4"/>
  <c r="BC156" i="4"/>
  <c r="BC264" i="4"/>
  <c r="BC290" i="4"/>
  <c r="BC313" i="4"/>
  <c r="BC349" i="4"/>
  <c r="BC356" i="4"/>
  <c r="BC180" i="4"/>
  <c r="BC259" i="4"/>
  <c r="BC275" i="4"/>
  <c r="BC283" i="4"/>
  <c r="BC286" i="4"/>
  <c r="BC293" i="4"/>
  <c r="BC304" i="4"/>
  <c r="BC359" i="4"/>
  <c r="BC170" i="3"/>
  <c r="BC218" i="3"/>
  <c r="BC346" i="3"/>
  <c r="BC198" i="3"/>
  <c r="BC238" i="3"/>
  <c r="BC280" i="3"/>
  <c r="BC370" i="3"/>
  <c r="BC395" i="3"/>
  <c r="BC414" i="3"/>
  <c r="BC446" i="3"/>
  <c r="BC462" i="3"/>
  <c r="BC139" i="3"/>
  <c r="BC155" i="3"/>
  <c r="BC221" i="3"/>
  <c r="BC235" i="3"/>
  <c r="BC283" i="3"/>
  <c r="BC407" i="3"/>
  <c r="BC443" i="3"/>
  <c r="BC455" i="3"/>
  <c r="BC164" i="3"/>
  <c r="BC190" i="3"/>
  <c r="BC210" i="3"/>
  <c r="BC289" i="3"/>
  <c r="BC327" i="3"/>
  <c r="BC340" i="3"/>
  <c r="BC404" i="3"/>
  <c r="BC419" i="3"/>
  <c r="BC449" i="3"/>
  <c r="BC467" i="3"/>
  <c r="BC477" i="3"/>
  <c r="BC176" i="3"/>
  <c r="BC181" i="3"/>
  <c r="BC184" i="3"/>
  <c r="BC276" i="3"/>
  <c r="BC343" i="3"/>
  <c r="BC361" i="3"/>
  <c r="BC400" i="3"/>
  <c r="BC471" i="3"/>
  <c r="E85" i="3"/>
  <c r="BC251" i="3"/>
  <c r="BC259" i="3"/>
  <c r="BC287" i="3"/>
  <c r="BC292" i="3"/>
  <c r="BC302" i="3"/>
  <c r="BC352" i="3"/>
  <c r="BC387" i="3"/>
  <c r="BC402" i="3"/>
  <c r="BC411" i="3"/>
  <c r="BC480" i="3"/>
  <c r="BC483" i="3"/>
  <c r="BC487" i="3"/>
  <c r="BC490" i="3"/>
  <c r="BC206" i="3"/>
  <c r="BC254" i="3"/>
  <c r="BC318" i="3"/>
  <c r="BC337" i="3"/>
  <c r="BC367" i="3"/>
  <c r="BC474" i="3"/>
  <c r="BC493" i="3"/>
  <c r="BC200" i="3"/>
  <c r="BC215" i="3"/>
  <c r="BC149" i="3"/>
  <c r="BC193" i="3"/>
  <c r="BC208" i="3"/>
  <c r="BC245" i="3"/>
  <c r="BC334" i="3"/>
  <c r="BC349" i="3"/>
  <c r="BC438" i="3"/>
  <c r="BC485" i="3"/>
  <c r="BC496" i="3"/>
  <c r="BC146" i="3"/>
  <c r="BC167" i="3"/>
  <c r="BC195" i="3"/>
  <c r="BC224" i="3"/>
  <c r="BC297" i="3"/>
  <c r="BC300" i="3"/>
  <c r="BC315" i="3"/>
  <c r="BC324" i="3"/>
  <c r="BC330" i="3"/>
  <c r="BC355" i="3"/>
  <c r="BC266" i="3"/>
  <c r="BC308" i="3"/>
  <c r="BC321" i="3"/>
  <c r="BC458" i="3"/>
  <c r="BC152" i="3"/>
  <c r="BC212" i="3"/>
  <c r="BC227" i="3"/>
  <c r="BC312" i="3"/>
  <c r="BC379" i="3"/>
  <c r="BC422" i="3"/>
  <c r="BC161" i="3"/>
  <c r="BC173" i="3"/>
  <c r="BC187" i="3"/>
  <c r="BC271" i="3"/>
  <c r="BC285" i="3"/>
  <c r="BC358" i="3"/>
  <c r="BC364" i="3"/>
  <c r="BC373" i="3"/>
  <c r="BC397" i="3"/>
  <c r="BC426" i="3"/>
  <c r="BC429" i="3"/>
  <c r="BC432" i="3"/>
  <c r="BC158" i="3"/>
  <c r="BC241" i="3"/>
  <c r="BC306" i="3"/>
  <c r="BC390" i="3"/>
  <c r="BC465" i="3"/>
  <c r="BC142" i="3"/>
  <c r="BC202" i="3"/>
  <c r="BC204" i="3"/>
  <c r="BC230" i="3"/>
  <c r="BC248" i="3"/>
  <c r="BC262" i="3"/>
  <c r="BC382" i="3"/>
  <c r="BC392" i="3"/>
  <c r="BC416" i="3"/>
  <c r="BC440" i="3"/>
  <c r="BC178" i="3"/>
  <c r="BC232" i="3"/>
  <c r="BC257" i="3"/>
  <c r="BC273" i="3"/>
  <c r="BC294" i="3"/>
  <c r="BC375" i="3"/>
  <c r="BC385" i="3"/>
  <c r="BC435" i="3"/>
  <c r="BC452" i="3"/>
  <c r="BC204" i="2"/>
  <c r="BC133" i="2"/>
  <c r="BC141" i="2"/>
  <c r="BC271" i="2"/>
  <c r="BC148" i="2"/>
  <c r="BC183" i="2"/>
  <c r="BC238" i="2"/>
  <c r="BC265" i="2"/>
  <c r="BC311" i="2"/>
  <c r="BC338" i="2"/>
  <c r="BC166" i="2"/>
  <c r="BC170" i="2"/>
  <c r="BC201" i="2"/>
  <c r="BC256" i="2"/>
  <c r="BC259" i="2"/>
  <c r="BC295" i="2"/>
  <c r="BC136" i="2"/>
  <c r="BC191" i="2"/>
  <c r="BC196" i="2"/>
  <c r="BC212" i="2"/>
  <c r="BC218" i="2"/>
  <c r="BC235" i="2"/>
  <c r="E85" i="2"/>
  <c r="BC180" i="2"/>
  <c r="BC194" i="2"/>
  <c r="BC209" i="2"/>
  <c r="BC225" i="2"/>
  <c r="BC262" i="2"/>
  <c r="BC274" i="2"/>
  <c r="BC286" i="2"/>
  <c r="BC298" i="2"/>
  <c r="BC301" i="2"/>
  <c r="BC308" i="2"/>
  <c r="BC331" i="2"/>
  <c r="BC344" i="2"/>
  <c r="BC350" i="2"/>
  <c r="BC144" i="2"/>
  <c r="BC175" i="2"/>
  <c r="BC178" i="2"/>
  <c r="BC186" i="2"/>
  <c r="BC188" i="2"/>
  <c r="BC220" i="2"/>
  <c r="BC223" i="2"/>
  <c r="BC228" i="2"/>
  <c r="BC335" i="2"/>
  <c r="BC353" i="2"/>
  <c r="BC131" i="2"/>
  <c r="BC151" i="2"/>
  <c r="BC199" i="2"/>
  <c r="BC215" i="2"/>
  <c r="BC232" i="2"/>
  <c r="BC241" i="2"/>
  <c r="BC244" i="2"/>
  <c r="BC277" i="2"/>
  <c r="BC280" i="2"/>
  <c r="BC289" i="2"/>
  <c r="BC304" i="2"/>
  <c r="BC138" i="2"/>
  <c r="BC154" i="2"/>
  <c r="BC157" i="2"/>
  <c r="BC160" i="2"/>
  <c r="BC163" i="2"/>
  <c r="BC207" i="2"/>
  <c r="BC283" i="2"/>
  <c r="BC292" i="2"/>
  <c r="BC316" i="2"/>
  <c r="BC320" i="2"/>
  <c r="BC323" i="2"/>
  <c r="BC247" i="2"/>
  <c r="BC250" i="2"/>
  <c r="BC253" i="2"/>
  <c r="BC268" i="2"/>
  <c r="BC313" i="2"/>
  <c r="BC325" i="2"/>
  <c r="BC328" i="2"/>
  <c r="BC341" i="2"/>
  <c r="BC347" i="2"/>
  <c r="AQ100" i="1"/>
  <c r="AQ95" i="1"/>
  <c r="F37" i="4"/>
  <c r="AT97" i="1" s="1"/>
  <c r="F37" i="5"/>
  <c r="AT98" i="1" s="1"/>
  <c r="AQ99" i="1"/>
  <c r="AM100" i="1"/>
  <c r="F37" i="2"/>
  <c r="AT95" i="1" s="1"/>
  <c r="F36" i="2"/>
  <c r="AS95" i="1" s="1"/>
  <c r="F37" i="3"/>
  <c r="AT96" i="1" s="1"/>
  <c r="AQ96" i="1"/>
  <c r="F35" i="2"/>
  <c r="AR95" i="1" s="1"/>
  <c r="AQ97" i="1"/>
  <c r="AQ98" i="1"/>
  <c r="F37" i="6"/>
  <c r="AT99" i="1" s="1"/>
  <c r="F35" i="7"/>
  <c r="AR100" i="1" s="1"/>
  <c r="F36" i="8"/>
  <c r="AS101" i="1" s="1"/>
  <c r="F36" i="3"/>
  <c r="AS96" i="1" s="1"/>
  <c r="F37" i="7"/>
  <c r="AT100" i="1" s="1"/>
  <c r="F35" i="4"/>
  <c r="AR97" i="1" s="1"/>
  <c r="F36" i="4"/>
  <c r="AS97" i="1" s="1"/>
  <c r="AM98" i="1"/>
  <c r="AM99" i="1"/>
  <c r="F35" i="6"/>
  <c r="AR99" i="1" s="1"/>
  <c r="AM101" i="1"/>
  <c r="AQ101" i="1"/>
  <c r="AM96" i="1"/>
  <c r="F35" i="3"/>
  <c r="AR96" i="1" s="1"/>
  <c r="F36" i="7"/>
  <c r="AS100" i="1" s="1"/>
  <c r="AM95" i="1"/>
  <c r="AM97" i="1"/>
  <c r="F35" i="5"/>
  <c r="AR98" i="1" s="1"/>
  <c r="F36" i="5"/>
  <c r="AS98" i="1" s="1"/>
  <c r="F36" i="6"/>
  <c r="AS99" i="1" s="1"/>
  <c r="F35" i="8"/>
  <c r="AR101" i="1" s="1"/>
  <c r="F37" i="8"/>
  <c r="AT101" i="1" s="1"/>
  <c r="R124" i="8" l="1"/>
  <c r="R123" i="8" s="1"/>
  <c r="BI122" i="7"/>
  <c r="BI132" i="5"/>
  <c r="BI135" i="4"/>
  <c r="P269" i="3"/>
  <c r="BI137" i="3"/>
  <c r="BI269" i="3"/>
  <c r="N137" i="3"/>
  <c r="N269" i="3"/>
  <c r="BI128" i="6"/>
  <c r="P124" i="8"/>
  <c r="P123" i="8"/>
  <c r="P228" i="5"/>
  <c r="N129" i="2"/>
  <c r="N128" i="2"/>
  <c r="AK95" i="1" s="1"/>
  <c r="P128" i="6"/>
  <c r="P127" i="6" s="1"/>
  <c r="R269" i="3"/>
  <c r="R240" i="4"/>
  <c r="R135" i="4"/>
  <c r="R131" i="4" s="1"/>
  <c r="P240" i="4"/>
  <c r="P135" i="4"/>
  <c r="P131" i="4"/>
  <c r="R137" i="3"/>
  <c r="N136" i="3"/>
  <c r="AK96" i="1" s="1"/>
  <c r="N124" i="8"/>
  <c r="N123" i="8"/>
  <c r="AK101" i="1" s="1"/>
  <c r="R173" i="2"/>
  <c r="R128" i="2" s="1"/>
  <c r="N135" i="4"/>
  <c r="N131" i="4" s="1"/>
  <c r="AK97" i="1" s="1"/>
  <c r="P129" i="2"/>
  <c r="BI124" i="8"/>
  <c r="N122" i="7"/>
  <c r="AK100" i="1" s="1"/>
  <c r="R128" i="6"/>
  <c r="R127" i="6" s="1"/>
  <c r="P136" i="3"/>
  <c r="N132" i="5"/>
  <c r="N131" i="5" s="1"/>
  <c r="AK98" i="1" s="1"/>
  <c r="N128" i="6"/>
  <c r="N127" i="6" s="1"/>
  <c r="AK99" i="1" s="1"/>
  <c r="R132" i="5"/>
  <c r="R131" i="5" s="1"/>
  <c r="P122" i="7"/>
  <c r="P173" i="2"/>
  <c r="BI173" i="2"/>
  <c r="BI128" i="2" s="1"/>
  <c r="R122" i="7"/>
  <c r="P132" i="5"/>
  <c r="P131" i="5" s="1"/>
  <c r="BI228" i="5"/>
  <c r="BI131" i="5" s="1"/>
  <c r="BI131" i="4"/>
  <c r="BI136" i="3"/>
  <c r="AP95" i="1"/>
  <c r="AL97" i="1"/>
  <c r="AJ97" i="1" s="1"/>
  <c r="AP98" i="1"/>
  <c r="AR94" i="1"/>
  <c r="W31" i="1" s="1"/>
  <c r="AP97" i="1"/>
  <c r="AL99" i="1"/>
  <c r="AJ99" i="1"/>
  <c r="AT94" i="1"/>
  <c r="W33" i="1" s="1"/>
  <c r="AQ94" i="1"/>
  <c r="AM94" i="1" s="1"/>
  <c r="AL95" i="1"/>
  <c r="AJ95" i="1" s="1"/>
  <c r="AL96" i="1"/>
  <c r="AJ96" i="1" s="1"/>
  <c r="AP99" i="1"/>
  <c r="AS94" i="1"/>
  <c r="W32" i="1" s="1"/>
  <c r="AP96" i="1"/>
  <c r="AL98" i="1"/>
  <c r="AJ98" i="1" s="1"/>
  <c r="AL100" i="1"/>
  <c r="AJ100" i="1" s="1"/>
  <c r="AP100" i="1"/>
  <c r="AP101" i="1"/>
  <c r="AL101" i="1"/>
  <c r="AJ101" i="1" s="1"/>
  <c r="R136" i="3" l="1"/>
  <c r="BI127" i="6"/>
  <c r="P128" i="2"/>
  <c r="BI123" i="8"/>
  <c r="AK94" i="1"/>
  <c r="AN94" i="1"/>
  <c r="AO94" i="1"/>
  <c r="AP94" i="1"/>
  <c r="AL94" i="1" s="1"/>
  <c r="AJ94" i="1" l="1"/>
</calcChain>
</file>

<file path=xl/sharedStrings.xml><?xml version="1.0" encoding="utf-8"?>
<sst xmlns="http://schemas.openxmlformats.org/spreadsheetml/2006/main" count="11957" uniqueCount="2130">
  <si>
    <t>Export Komplet</t>
  </si>
  <si>
    <t/>
  </si>
  <si>
    <t>2.0</t>
  </si>
  <si>
    <t>False</t>
  </si>
  <si>
    <t>{fc5a3b11-5b98-462e-90b4-e1eb98bcaba7}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</si>
  <si>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</si>
  <si>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</si>
  <si>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</si>
  <si>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</si>
  <si>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</si>
  <si>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</si>
  <si>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</si>
  <si>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2023_08_23_HKR</t>
  </si>
  <si>
    <t>Stavba:</t>
  </si>
  <si>
    <t>Údržba, opravy a odstraňování závad u SPS v obvodu OŘ HKR</t>
  </si>
  <si>
    <t>KSO:</t>
  </si>
  <si>
    <t>Místo:</t>
  </si>
  <si>
    <t>Obvod OŘ Hradec Králové - HKR</t>
  </si>
  <si>
    <t>Zadavatel:</t>
  </si>
  <si>
    <t xml:space="preserve"> </t>
  </si>
  <si>
    <t>Zhotovitel:</t>
  </si>
  <si>
    <t>Projektant:</t>
  </si>
  <si>
    <t>True</t>
  </si>
  <si>
    <t>Zpracovatel:</t>
  </si>
  <si>
    <t>Poznámka:</t>
  </si>
  <si>
    <t>Cena bez DPH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</si>
  <si>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</si>
  <si>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</si>
  <si>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</si>
  <si>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</si>
  <si>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</si>
  <si>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</si>
  <si>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</si>
  <si>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</si>
  <si>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</si>
  <si>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</si>
  <si>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</si>
  <si>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</si>
  <si>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</si>
  <si>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</si>
  <si>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</si>
  <si>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</si>
  <si>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</si>
  <si>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</si>
  <si>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</si>
  <si>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</si>
  <si>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</si>
  <si>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</si>
  <si>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</si>
  <si>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</si>
  <si>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</si>
  <si>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</si>
  <si>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</si>
  <si>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</si>
  <si>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</si>
  <si>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</si>
  <si>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</si>
  <si>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</si>
  <si>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</si>
  <si>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</si>
  <si>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</si>
  <si>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</si>
  <si>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</si>
  <si>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</si>
  <si>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</si>
  <si>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</si>
  <si>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</t>
  </si>
  <si>
    <t>STA</t>
  </si>
  <si>
    <t>1</t>
  </si>
  <si>
    <t>{5e2b8c1a-ae35-46a2-8db0-4107c2a8ce3b}</t>
  </si>
  <si>
    <t>2</t>
  </si>
  <si>
    <t>002</t>
  </si>
  <si>
    <t>Oprava vnějšího pláště</t>
  </si>
  <si>
    <t>{e3f7a9c7-245b-42ae-b414-1e9f6ad7b5c3}</t>
  </si>
  <si>
    <t>003</t>
  </si>
  <si>
    <t>Oprava přístřešku</t>
  </si>
  <si>
    <t>{b0c023ee-9634-4808-a115-b98b16c4fbb9}</t>
  </si>
  <si>
    <t>004</t>
  </si>
  <si>
    <t>Oprava kotelny a sp...</t>
  </si>
  <si>
    <t>{461c111a-1e58-418a-8ede-128fd0c1f95b}</t>
  </si>
  <si>
    <t>005</t>
  </si>
  <si>
    <t>Ostatní venkovní úp...</t>
  </si>
  <si>
    <t>{b0403367-ba33-457c-9960-d3024ae1953a}</t>
  </si>
  <si>
    <t>006</t>
  </si>
  <si>
    <t>Elektroinstalace (SEE)</t>
  </si>
  <si>
    <t>{58c69f6d-782b-44de-9e53-159aa81cdd14}</t>
  </si>
  <si>
    <t>007</t>
  </si>
  <si>
    <t>Demolice</t>
  </si>
  <si>
    <t>{6374e631-6762-47fa-9681-fe0c35ead32a}</t>
  </si>
  <si>
    <t>KRYCÍ LIST SOUPISU PRACÍ</t>
  </si>
  <si>
    <t>Objekt:</t>
  </si>
  <si>
    <t>001 - Oprava střech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</si>
  <si>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</si>
  <si>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</si>
  <si>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</si>
  <si>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</si>
  <si>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</si>
  <si>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</si>
  <si>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</si>
  <si>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</si>
  <si>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</si>
  <si>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</si>
  <si>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</si>
  <si>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</si>
  <si>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</si>
  <si>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</si>
  <si>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</si>
  <si>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</si>
  <si>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</si>
  <si>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</si>
  <si>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</si>
  <si>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</si>
  <si>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</si>
  <si>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</si>
  <si>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</si>
  <si>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</si>
  <si>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</si>
  <si>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</si>
  <si>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</si>
  <si>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</si>
  <si>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</si>
  <si>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</si>
  <si>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</si>
  <si>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</si>
  <si>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</si>
  <si>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</si>
  <si>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31427151R</t>
  </si>
  <si>
    <t>Přezdění nadstřešní části komínových těles kompletní vč. krycích desek, spárování a ochr. nátěru, případně nové povrchové úpravy</t>
  </si>
  <si>
    <t>m3</t>
  </si>
  <si>
    <t>4</t>
  </si>
  <si>
    <t>-1660424114</t>
  </si>
  <si>
    <t>PP</t>
  </si>
  <si>
    <t>31638111R</t>
  </si>
  <si>
    <t>Zabezpečení komínových těles po odbourání nadstřešní části v prostoru půdy</t>
  </si>
  <si>
    <t>kus</t>
  </si>
  <si>
    <t>-614561403</t>
  </si>
  <si>
    <t>9</t>
  </si>
  <si>
    <t>Ostatní konstrukce a práce-bourání</t>
  </si>
  <si>
    <t>000000004</t>
  </si>
  <si>
    <t>D+M doplňků střechy vč. povrchové úpravy - konzole, antény, průchodky, držáky aj. vč. demontáže stávajících</t>
  </si>
  <si>
    <t>kpl</t>
  </si>
  <si>
    <t>534330117</t>
  </si>
  <si>
    <t>5</t>
  </si>
  <si>
    <t>99701301R</t>
  </si>
  <si>
    <t>Vyklizení suti a komunálního odpadu z prostorů přes 15 m2 s naložením, odvozem a likvidací</t>
  </si>
  <si>
    <t>-1417371006</t>
  </si>
  <si>
    <t>P</t>
  </si>
  <si>
    <t>Poznámka k položce:_x000D_
Poznámka k položce: jedná se o velkoobjemové vyklizení a vyčištění půdního prostoru</t>
  </si>
  <si>
    <t>6</t>
  </si>
  <si>
    <t>962032631</t>
  </si>
  <si>
    <t>Bourání zdiva komínového nad střechou z cihel na MV nebo MVC</t>
  </si>
  <si>
    <t>CS ÚRS 2023 02</t>
  </si>
  <si>
    <t>-70811969</t>
  </si>
  <si>
    <t>Bourání zdiva nadzákladového z cihel nebo tvárnic komínového z cihel pálených, šamotových nebo vápenopískových nad střechou na maltu vápennou nebo vápenocementovou</t>
  </si>
  <si>
    <t>Online PSC</t>
  </si>
  <si>
    <t>https://podminky.urs.cz/item/CS_URS_2023_02/962032631</t>
  </si>
  <si>
    <t>7</t>
  </si>
  <si>
    <t>976047231</t>
  </si>
  <si>
    <t>Vybourání betonových nebo ŽB krycích desek tl do 100 mm</t>
  </si>
  <si>
    <t>m</t>
  </si>
  <si>
    <t>810705445</t>
  </si>
  <si>
    <t>Vybourání betonových nebo železobetonových dvířek, ventilací, obrub, krycích desek krycích desek, ukončujících horní plochu zdiva, tl. do 100 mm</t>
  </si>
  <si>
    <t>https://podminky.urs.cz/item/CS_URS_2023_02/976047231</t>
  </si>
  <si>
    <t>997</t>
  </si>
  <si>
    <t xml:space="preserve"> Přesun sutě</t>
  </si>
  <si>
    <t>8</t>
  </si>
  <si>
    <t>997013113</t>
  </si>
  <si>
    <t>Vnitrostaveništní doprava suti a vybouraných hmot pro budovy v přes 9 do 12 m s použitím mechanizace</t>
  </si>
  <si>
    <t>t</t>
  </si>
  <si>
    <t>1200385676</t>
  </si>
  <si>
    <t>Vnitrostaveništní doprava suti a vybouraných hmot vodorovně do 50 m svisle s použitím mechanizace pro budovy a haly výšky přes 9 do 12 m</t>
  </si>
  <si>
    <t>https://podminky.urs.cz/item/CS_URS_2023_02/997013113</t>
  </si>
  <si>
    <t>997013501</t>
  </si>
  <si>
    <t>Odvoz suti a vybouraných hmot na skládku nebo meziskládku do 1 km se složením</t>
  </si>
  <si>
    <t>286085799</t>
  </si>
  <si>
    <t>Odvoz suti a vybouraných hmot na skládku nebo meziskládku se složením, na vzdálenost do 1 km</t>
  </si>
  <si>
    <t>https://podminky.urs.cz/item/CS_URS_2023_02/997013501</t>
  </si>
  <si>
    <t>10</t>
  </si>
  <si>
    <t>997013509</t>
  </si>
  <si>
    <t>Příplatek k odvozu suti a vybouraných hmot na skládku ZKD 1 km přes 1 km</t>
  </si>
  <si>
    <t>1976667971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</si>
  <si>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</si>
  <si>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</si>
  <si>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11</t>
  </si>
  <si>
    <t>99701350R</t>
  </si>
  <si>
    <t>Odvoz výzisku z železného šrotu na místo určené objednatelem do 20 km se složením</t>
  </si>
  <si>
    <t>2040803886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</si>
  <si>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</si>
  <si>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12</t>
  </si>
  <si>
    <t>997013609</t>
  </si>
  <si>
    <t>Poplatek za uložení na skládce (skládkovné) stavebního odpadu ze směsí nebo oddělených frakcí betonu, cihel a keramických výrobků kód odpadu 17 01 07</t>
  </si>
  <si>
    <t>-755293287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</si>
  <si>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</si>
  <si>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https://podminky.urs.cz/item/CS_URS_2023_02/997013609</t>
  </si>
  <si>
    <t>13</t>
  </si>
  <si>
    <t>997013811</t>
  </si>
  <si>
    <t>Poplatek za uložení na skládce (skládkovné) stavebního odpadu dřevěného kód odpadu 17 02 01</t>
  </si>
  <si>
    <t>456924628</t>
  </si>
  <si>
    <t>Poplatek za uložení stavebního odpadu na skládce (skládkovné) dřevěného zatříděného do Katalogu odpadů pod kódem 17 02 01</t>
  </si>
  <si>
    <t>https://podminky.urs.cz/item/CS_URS_2023_02/997013811</t>
  </si>
  <si>
    <t>14</t>
  </si>
  <si>
    <t>997013631</t>
  </si>
  <si>
    <t>Poplatek za uložení na skládce (skládkovné) stavebního odpadu směsného kód odpadu 17 09 04</t>
  </si>
  <si>
    <t>576538890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</si>
  <si>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</si>
  <si>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</si>
  <si>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998</t>
  </si>
  <si>
    <t>Přesun hmot</t>
  </si>
  <si>
    <t>998011002</t>
  </si>
  <si>
    <t>Přesun hmot pro budovy zděné v přes 6 do 12 m</t>
  </si>
  <si>
    <t>2021520152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</si>
  <si>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</si>
  <si>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https://podminky.urs.cz/item/CS_URS_2023_02/998011002</t>
  </si>
  <si>
    <t>PSV</t>
  </si>
  <si>
    <t>Práce a dodávky PSV</t>
  </si>
  <si>
    <t>742</t>
  </si>
  <si>
    <t xml:space="preserve"> Elektroinstalace</t>
  </si>
  <si>
    <t>16</t>
  </si>
  <si>
    <t>742420021</t>
  </si>
  <si>
    <t>Montáž antenního stožáru včetně upevňovacího materiálu</t>
  </si>
  <si>
    <t>746099976</t>
  </si>
  <si>
    <t>Montáž společné televizní antény antenního stožáru včetně upevňovacího materiálu</t>
  </si>
  <si>
    <t>https://podminky.urs.cz/item/CS_URS_2023_02/742420021</t>
  </si>
  <si>
    <t>17</t>
  </si>
  <si>
    <t>M</t>
  </si>
  <si>
    <t>31674068R</t>
  </si>
  <si>
    <t>stožár anténní Pz v 3m</t>
  </si>
  <si>
    <t>32</t>
  </si>
  <si>
    <t>1209254896</t>
  </si>
  <si>
    <t>18</t>
  </si>
  <si>
    <t>74242002R</t>
  </si>
  <si>
    <t>Přemístění a dopojení všech stávajících funkčních antén, parabol a ostatních konstrukcí na nové centrální anténní stožáry</t>
  </si>
  <si>
    <t>1022309863</t>
  </si>
  <si>
    <t>762</t>
  </si>
  <si>
    <t>Konstrukce tesařské</t>
  </si>
  <si>
    <t>19</t>
  </si>
  <si>
    <t>762081351</t>
  </si>
  <si>
    <t>Jednostranné hoblování hranolů průřezové pl do 120 cm2 zabudovaných do konstrukce</t>
  </si>
  <si>
    <t>-314842826</t>
  </si>
  <si>
    <t>Hoblování hraněného řeziva zabudovaného do konstrukce jednostranné hranoly, průřezové plochy do 120 cm2</t>
  </si>
  <si>
    <t>https://podminky.urs.cz/item/CS_URS_2023_02/762081351</t>
  </si>
  <si>
    <t>20</t>
  </si>
  <si>
    <t>76233213R</t>
  </si>
  <si>
    <t>Výměna poškozených nosných částí krovů včetně profilace dle stávajícího vzhledu</t>
  </si>
  <si>
    <t>1313982617</t>
  </si>
  <si>
    <t>762341811</t>
  </si>
  <si>
    <t>Demontáž bednění střech z prken</t>
  </si>
  <si>
    <t>m2</t>
  </si>
  <si>
    <t>-1008851318</t>
  </si>
  <si>
    <t>Demontáž bednění a laťování bednění střech rovných, obloukových, sklonu do 60° se všemi nadstřešními konstrukcemi z prken hrubých, hoblovaných tl. do 32 mm</t>
  </si>
  <si>
    <t>https://podminky.urs.cz/item/CS_URS_2023_02/762341811</t>
  </si>
  <si>
    <t>22</t>
  </si>
  <si>
    <t>762341210</t>
  </si>
  <si>
    <t>Montáž bednění střech rovných a šikmých sklonu do 60° z hrubých prken na sraz tl do 32 mm</t>
  </si>
  <si>
    <t>170610152</t>
  </si>
  <si>
    <t>Montáž bednění střech rovných a šikmých sklonu do 60° s vyřezáním otvorů z prken hrubých na sraz tl. do 32 mm</t>
  </si>
  <si>
    <t>https://podminky.urs.cz/item/CS_URS_2023_02/762341210</t>
  </si>
  <si>
    <t>23</t>
  </si>
  <si>
    <t>60515111</t>
  </si>
  <si>
    <t>řezivo jehličnaté boční prkno 20-30mm</t>
  </si>
  <si>
    <t>-2046852804</t>
  </si>
  <si>
    <t>24</t>
  </si>
  <si>
    <t>762341260</t>
  </si>
  <si>
    <t>Montáž bednění střech rovných a šikmých sklonu do 60° z palubek</t>
  </si>
  <si>
    <t>-1063908185</t>
  </si>
  <si>
    <t>Montáž bednění střech rovných a šikmých sklonu do 60° s vyřezáním otvorů z palubek</t>
  </si>
  <si>
    <t>https://podminky.urs.cz/item/CS_URS_2023_02/762341260</t>
  </si>
  <si>
    <t>25</t>
  </si>
  <si>
    <t>61191184</t>
  </si>
  <si>
    <t>palubky SM 25x146mm A/B</t>
  </si>
  <si>
    <t>CS ÚRS 2021 02</t>
  </si>
  <si>
    <t>1310927344</t>
  </si>
  <si>
    <t>palubky podlahové smrk tl 24mm A/B</t>
  </si>
  <si>
    <t>26</t>
  </si>
  <si>
    <t>762343811</t>
  </si>
  <si>
    <t>Demontáž bednění okapů a štítových říms z prken</t>
  </si>
  <si>
    <t>1875625275</t>
  </si>
  <si>
    <t>Demontáž bednění a laťování bednění okapů a štítových říms, včetně kostry, krajnice a závětrného prkna, pevných žaluzií a bednění z dílců, z prken hrubých, hoblovaných tl. do 32 mm</t>
  </si>
  <si>
    <t>https://podminky.urs.cz/item/CS_URS_2023_02/762343811</t>
  </si>
  <si>
    <t>27</t>
  </si>
  <si>
    <t>762341650</t>
  </si>
  <si>
    <t>Montáž bednění štítových okapových říms z hoblovaných prken</t>
  </si>
  <si>
    <t>-983253358</t>
  </si>
  <si>
    <t>Montáž bednění střech štítových okapových říms, krajnic, závětrných prken a žaluzií ve spádu nebo rovnoběžně s okapem z prken hoblovaných</t>
  </si>
  <si>
    <t>https://podminky.urs.cz/item/CS_URS_2023_02/762341650</t>
  </si>
  <si>
    <t>28</t>
  </si>
  <si>
    <t>605151210</t>
  </si>
  <si>
    <t>řezivo jehličnaté boční prkno hoblované a profilované dle stávajícího vzhledu jakost I.-II. tl. 4 - 6 cm</t>
  </si>
  <si>
    <t>-373784057</t>
  </si>
  <si>
    <t>29</t>
  </si>
  <si>
    <t>762083122</t>
  </si>
  <si>
    <t>Impregnace řeziva proti dřevokaznému hmyzu, houbám a plísním máčením třída ohrožení 3 a 4</t>
  </si>
  <si>
    <t>-505149590</t>
  </si>
  <si>
    <t>Impregnace řeziva máčením proti dřevokaznému hmyzu, houbám a plísním, třída ohrožení 3 a 4 (dřevo v exteriéru)</t>
  </si>
  <si>
    <t>https://podminky.urs.cz/item/CS_URS_2023_02/762083122</t>
  </si>
  <si>
    <t>30</t>
  </si>
  <si>
    <t>762342812</t>
  </si>
  <si>
    <t>Demontáž laťování střech z latí osové vzdálenosti do 0,50 m</t>
  </si>
  <si>
    <t>813748439</t>
  </si>
  <si>
    <t>Demontáž bednění a laťování laťování střech sklonu do 60° se všemi nadstřešními konstrukcemi, z latí průřezové plochy do 25 cm2 při osové vzdálenosti přes 0,22 do 0,50 m</t>
  </si>
  <si>
    <t>https://podminky.urs.cz/item/CS_URS_2023_02/762342812</t>
  </si>
  <si>
    <t>31</t>
  </si>
  <si>
    <t>762342214</t>
  </si>
  <si>
    <t>Montáž laťování na střechách jednoduchých sklonu do 60° osové vzdálenosti přes 150 do 360 mm</t>
  </si>
  <si>
    <t>1135633086</t>
  </si>
  <si>
    <t>Montáž laťování střech jednoduchých sklonu do 60° při osové vzdálenosti latí přes 150 do 360 mm</t>
  </si>
  <si>
    <t>https://podminky.urs.cz/item/CS_URS_2023_02/762342214</t>
  </si>
  <si>
    <t>60514114</t>
  </si>
  <si>
    <t>řezivo jehličnaté lať impregnovaná dl 4 m</t>
  </si>
  <si>
    <t>-698838247</t>
  </si>
  <si>
    <t>33</t>
  </si>
  <si>
    <t>762342441</t>
  </si>
  <si>
    <t>Montáž lišt trojúhelníkových sklonu do 60°</t>
  </si>
  <si>
    <t>38885304</t>
  </si>
  <si>
    <t>Montáž laťování montáž lišt trojúhelníkových</t>
  </si>
  <si>
    <t>https://podminky.urs.cz/item/CS_URS_2023_02/762342441</t>
  </si>
  <si>
    <t>34</t>
  </si>
  <si>
    <t>1031556482</t>
  </si>
  <si>
    <t>35</t>
  </si>
  <si>
    <t>762395000</t>
  </si>
  <si>
    <t>Spojovací prostředky krovů, bednění, laťování, nadstřešních konstrukcí</t>
  </si>
  <si>
    <t>985993165</t>
  </si>
  <si>
    <t>Spojovací prostředky krovů, bednění a laťování, nadstřešních konstrukcí svory, prkna, hřebíky, pásová ocel, vruty</t>
  </si>
  <si>
    <t>https://podminky.urs.cz/item/CS_URS_2023_02/762395000</t>
  </si>
  <si>
    <t>36</t>
  </si>
  <si>
    <t>998762202</t>
  </si>
  <si>
    <t>Přesun hmot procentní pro kce tesařské v objektech v přes 6 do 12 m</t>
  </si>
  <si>
    <t>%</t>
  </si>
  <si>
    <t>1263600429</t>
  </si>
  <si>
    <t>Přesun hmot pro konstrukce tesařské stanovený procentní sazbou (%) z ceny vodorovná dopravní vzdálenost do 50 m v objektech výšky přes 6 do 12 m</t>
  </si>
  <si>
    <t>https://podminky.urs.cz/item/CS_URS_2023_02/998762202</t>
  </si>
  <si>
    <t>764</t>
  </si>
  <si>
    <t>Konstrukce klempířské</t>
  </si>
  <si>
    <t>37</t>
  </si>
  <si>
    <t>764001841</t>
  </si>
  <si>
    <t>Demontáž krytiny ze šablon do suti</t>
  </si>
  <si>
    <t>-1092415115</t>
  </si>
  <si>
    <t>Demontáž klempířských konstrukcí krytiny ze šablon do suti</t>
  </si>
  <si>
    <t>https://podminky.urs.cz/item/CS_URS_2023_02/764001841</t>
  </si>
  <si>
    <t>38</t>
  </si>
  <si>
    <t>76411165R</t>
  </si>
  <si>
    <t>Krytina střechy rovné z taškových tabulí z Pz plechu s povrchovou úpravou (poplastovaný plech) sklonu do 60°</t>
  </si>
  <si>
    <t>-1137950314</t>
  </si>
  <si>
    <t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</si>
  <si>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39</t>
  </si>
  <si>
    <t>764001861</t>
  </si>
  <si>
    <t>Demontáž hřebene z hřebenáčů do suti</t>
  </si>
  <si>
    <t>1831903766</t>
  </si>
  <si>
    <t>Demontáž klempířských konstrukcí oplechování hřebene z hřebenáčů do suti</t>
  </si>
  <si>
    <t>https://podminky.urs.cz/item/CS_URS_2023_02/764001861</t>
  </si>
  <si>
    <t>40</t>
  </si>
  <si>
    <t>764211625</t>
  </si>
  <si>
    <t>Oplechování větraného hřebene s větracím pásem z Pz s povrchovou úpravou rš 400 mm</t>
  </si>
  <si>
    <t>1005314752</t>
  </si>
  <si>
    <t>Oplechování střešních prvků z pozinkovaného plechu s povrchovou úpravou hřebene větraného s použitím hřebenového plechu s větracím pásem rš 400 mm</t>
  </si>
  <si>
    <t>https://podminky.urs.cz/item/CS_URS_2023_02/764211625</t>
  </si>
  <si>
    <t>41</t>
  </si>
  <si>
    <t>764001891</t>
  </si>
  <si>
    <t>Demontáž úžlabí do suti</t>
  </si>
  <si>
    <t>-800501165</t>
  </si>
  <si>
    <t>Demontáž klempířských konstrukcí oplechování úžlabí do suti</t>
  </si>
  <si>
    <t>https://podminky.urs.cz/item/CS_URS_2023_02/764001891</t>
  </si>
  <si>
    <t>42</t>
  </si>
  <si>
    <t>764212606</t>
  </si>
  <si>
    <t>Oplechování úžlabí z Pz s povrchovou úpravou rš 500 mm</t>
  </si>
  <si>
    <t>-173291725</t>
  </si>
  <si>
    <t>Oplechování střešních prvků z pozinkovaného plechu s povrchovou úpravou úžlabí rš 500 mm</t>
  </si>
  <si>
    <t>https://podminky.urs.cz/item/CS_URS_2023_02/764212606</t>
  </si>
  <si>
    <t>43</t>
  </si>
  <si>
    <t>764002801</t>
  </si>
  <si>
    <t>Demontáž závětrné lišty do suti</t>
  </si>
  <si>
    <t>1786448153</t>
  </si>
  <si>
    <t>Demontáž klempířských konstrukcí závětrné lišty do suti</t>
  </si>
  <si>
    <t>https://podminky.urs.cz/item/CS_URS_2023_02/764002801</t>
  </si>
  <si>
    <t>44</t>
  </si>
  <si>
    <t>764212635</t>
  </si>
  <si>
    <t>Oplechování štítu závětrnou lištou z Pz s povrchovou úpravou rš 400 mm</t>
  </si>
  <si>
    <t>1873125449</t>
  </si>
  <si>
    <t>Oplechování střešních prvků z pozinkovaného plechu s povrchovou úpravou štítu závětrnou lištou rš 400 mm</t>
  </si>
  <si>
    <t>https://podminky.urs.cz/item/CS_URS_2023_02/764212635</t>
  </si>
  <si>
    <t>45</t>
  </si>
  <si>
    <t>764002812</t>
  </si>
  <si>
    <t>Demontáž okapového plechu do suti v krytině skládané</t>
  </si>
  <si>
    <t>2103594952</t>
  </si>
  <si>
    <t>Demontáž klempířských konstrukcí okapového plechu do suti, v krytině skládané</t>
  </si>
  <si>
    <t>https://podminky.urs.cz/item/CS_URS_2023_02/764002812</t>
  </si>
  <si>
    <t>46</t>
  </si>
  <si>
    <t>76421266R</t>
  </si>
  <si>
    <t>Oplechování rovné okapové hrany z Pz s povrchovou úpravou (poplastovaný plech) rš 400 mm</t>
  </si>
  <si>
    <t>-1641912553</t>
  </si>
  <si>
    <t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</si>
  <si>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47</t>
  </si>
  <si>
    <t>764002821</t>
  </si>
  <si>
    <t>Demontáž střešního výlezu do suti</t>
  </si>
  <si>
    <t>-100815057</t>
  </si>
  <si>
    <t>Demontáž klempířských konstrukcí střešního výlezu do suti</t>
  </si>
  <si>
    <t>https://podminky.urs.cz/item/CS_URS_2023_02/764002821</t>
  </si>
  <si>
    <t>48</t>
  </si>
  <si>
    <t>764213652.1</t>
  </si>
  <si>
    <t>Střešní výlez rozměru 600 x 600 mm, střechy s krytinou skládanou nebo plechovou</t>
  </si>
  <si>
    <t>-334609155</t>
  </si>
  <si>
    <t>49</t>
  </si>
  <si>
    <t>764002871</t>
  </si>
  <si>
    <t>Demontáž lemování zdí do suti</t>
  </si>
  <si>
    <t>-1882293235</t>
  </si>
  <si>
    <t>Demontáž klempířských konstrukcí lemování zdí do suti</t>
  </si>
  <si>
    <t>https://podminky.urs.cz/item/CS_URS_2023_02/764002871</t>
  </si>
  <si>
    <t>50</t>
  </si>
  <si>
    <t>764311604</t>
  </si>
  <si>
    <t>Lemování rovných zdí střech s krytinou prejzovou nebo vlnitou z Pz s povrchovou úpravou rš 330 mm</t>
  </si>
  <si>
    <t>-1035496008</t>
  </si>
  <si>
    <t>Lemování zdí z pozinkovaného plechu s povrchovou úpravou boční nebo horní rovné, střech s krytinou prejzovou nebo vlnitou rš 330 mm</t>
  </si>
  <si>
    <t>https://podminky.urs.cz/item/CS_URS_2023_02/764311604</t>
  </si>
  <si>
    <t>51</t>
  </si>
  <si>
    <t>764002881</t>
  </si>
  <si>
    <t>Demontáž lemování střešních prostupů do suti</t>
  </si>
  <si>
    <t>-597953170</t>
  </si>
  <si>
    <t>Demontáž klempířských konstrukcí lemování střešních prostupů do suti</t>
  </si>
  <si>
    <t>https://podminky.urs.cz/item/CS_URS_2023_02/764002881</t>
  </si>
  <si>
    <t>52</t>
  </si>
  <si>
    <t>764314612</t>
  </si>
  <si>
    <t>Lemování prostupů střech s krytinou skládanou nebo plechovou bez lišty z Pz s povrchovou úpravou</t>
  </si>
  <si>
    <t>-1118919458</t>
  </si>
  <si>
    <t>Lemování prostupů z pozinkovaného plechu s povrchovou úpravou bez lišty, střech s krytinou skládanou nebo z plechu</t>
  </si>
  <si>
    <t>https://podminky.urs.cz/item/CS_URS_2023_02/764314612</t>
  </si>
  <si>
    <t>53</t>
  </si>
  <si>
    <t>764003801</t>
  </si>
  <si>
    <t>Demontáž lemování trub, konzol, držáků, ventilačních nástavců a jiných kusových prvků do suti</t>
  </si>
  <si>
    <t>662938290</t>
  </si>
  <si>
    <t>Demontáž klempířských konstrukcí lemování trub, konzol, držáků, ventilačních nástavců a ostatních kusových prvků do suti</t>
  </si>
  <si>
    <t>https://podminky.urs.cz/item/CS_URS_2023_02/764003801</t>
  </si>
  <si>
    <t>54</t>
  </si>
  <si>
    <t>764315621</t>
  </si>
  <si>
    <t>Lemování trub, konzol,držáků z Pz s povrch úpravou střech s krytinou skládanou D do 75 mm</t>
  </si>
  <si>
    <t>1844666067</t>
  </si>
  <si>
    <t>Lemování trub, konzol, držáků a ostatních kusových prvků z pozinkovaného plechu s povrchovou úpravou střech s krytinou skládanou mimo prejzovou nebo z plechu, průměr do 75 mm</t>
  </si>
  <si>
    <t>https://podminky.urs.cz/item/CS_URS_2023_02/764315621</t>
  </si>
  <si>
    <t>55</t>
  </si>
  <si>
    <t>764315622</t>
  </si>
  <si>
    <t>Lemování trub, konzol,držáků z Pz s povrch úpravou střech s krytinou skládanou D přes 75 do 100 mm</t>
  </si>
  <si>
    <t>1453247640</t>
  </si>
  <si>
    <t>Lemování trub, konzol, držáků a ostatních kusových prvků z pozinkovaného plechu s povrchovou úpravou střech s krytinou skládanou mimo prejzovou nebo z plechu, průměr přes 75 do 100 mm</t>
  </si>
  <si>
    <t>https://podminky.urs.cz/item/CS_URS_2023_02/764315622</t>
  </si>
  <si>
    <t>56</t>
  </si>
  <si>
    <t>764004801</t>
  </si>
  <si>
    <t>Demontáž podokapního žlabu do suti</t>
  </si>
  <si>
    <t>229550835</t>
  </si>
  <si>
    <t>Demontáž klempířských konstrukcí žlabu podokapního do suti</t>
  </si>
  <si>
    <t>https://podminky.urs.cz/item/CS_URS_2023_02/764004801</t>
  </si>
  <si>
    <t>57</t>
  </si>
  <si>
    <t>764541305</t>
  </si>
  <si>
    <t>Žlab podokapní půlkruhový z TiZn lesklého plechu rš 330 mm</t>
  </si>
  <si>
    <t>1254479726</t>
  </si>
  <si>
    <t>Žlab podokapní z titanzinkového lesklého válcovaného plechu včetně háků a čel půlkruhový rš 330 mm</t>
  </si>
  <si>
    <t>https://podminky.urs.cz/item/CS_URS_2023_02/764541305</t>
  </si>
  <si>
    <t>58</t>
  </si>
  <si>
    <t>764541346</t>
  </si>
  <si>
    <t>Kotlík oválný (trychtýřový) pro podokapní žlaby z TiZn lesklého plechu 330/100 mm</t>
  </si>
  <si>
    <t>-2078234700</t>
  </si>
  <si>
    <t>Žlab podokapní z titanzinkového lesklého válcovaného plechu včetně háků a čel kotlík oválný (trychtýřový), rš žlabu/průměr svodu 330/100 mm</t>
  </si>
  <si>
    <t>https://podminky.urs.cz/item/CS_URS_2023_02/764541346</t>
  </si>
  <si>
    <t>59</t>
  </si>
  <si>
    <t>764213456</t>
  </si>
  <si>
    <t>Sněhový zachytávač krytiny z Pz plechu průběžný dvoutrubkový</t>
  </si>
  <si>
    <t>1941440779</t>
  </si>
  <si>
    <t>Oplechování střešních prvků z pozinkovaného plechu sněhový zachytávač průbežný dvoutrubkový</t>
  </si>
  <si>
    <t>https://podminky.urs.cz/item/CS_URS_2023_02/764213456</t>
  </si>
  <si>
    <t>60</t>
  </si>
  <si>
    <t>764316643</t>
  </si>
  <si>
    <t>Větrací komínek izolovaný s průchodkou na skládané krytině z taškových tabulí s povrch úprav D 110 mm</t>
  </si>
  <si>
    <t>1444844978</t>
  </si>
  <si>
    <t>Lemování ventilačních nástavců z pozinkovaného plechu s povrchovou úpravou výšky do 1000 mm, se stříškou střech s krytinou skládanou z taškových tabulí, průměru 110 mm</t>
  </si>
  <si>
    <t>https://podminky.urs.cz/item/CS_URS_2023_02/764316643</t>
  </si>
  <si>
    <t>61</t>
  </si>
  <si>
    <t>998764202</t>
  </si>
  <si>
    <t>Přesun hmot procentní pro konstrukce klempířské v objektech v přes 6 do 12 m</t>
  </si>
  <si>
    <t>1075594339</t>
  </si>
  <si>
    <t>Přesun hmot pro konstrukce klempířské stanovený procentní sazbou (%) z ceny vodorovná dopravní vzdálenost do 50 m v objektech výšky přes 6 do 12 m</t>
  </si>
  <si>
    <t>https://podminky.urs.cz/item/CS_URS_2023_02/998764202</t>
  </si>
  <si>
    <t>765</t>
  </si>
  <si>
    <t>Krytina skládaná</t>
  </si>
  <si>
    <t>62</t>
  </si>
  <si>
    <t>765191023</t>
  </si>
  <si>
    <t>Montáž pojistné hydroizolační nebo parotěsné kladené ve sklonu přes 20° s lepenými spoji na bednění</t>
  </si>
  <si>
    <t>-2027128078</t>
  </si>
  <si>
    <t>Montáž pojistné hydroizolační nebo parotěsné fólie kladené ve sklonu přes 20° s lepenými přesahy na bednění nebo tepelnou izolaci</t>
  </si>
  <si>
    <t>https://podminky.urs.cz/item/CS_URS_2023_02/765191023</t>
  </si>
  <si>
    <t>63</t>
  </si>
  <si>
    <t>63150819.ISV</t>
  </si>
  <si>
    <t>TYVEK SOLID, 50 000 × 1500mm, role 75 m2, kontaktní pojistná hydroizolace určená pro šikmé střechy a aplikaci na bednění.</t>
  </si>
  <si>
    <t>1809472622</t>
  </si>
  <si>
    <t>64</t>
  </si>
  <si>
    <t>765113121</t>
  </si>
  <si>
    <t>Krytina keramická okapová hrana s větrací mřížkou jednoduchou</t>
  </si>
  <si>
    <t>-337724127</t>
  </si>
  <si>
    <t>Krytina keramická drážková sklonu střechy do 30° okapová hrana s větrací mřížkou jednoduchou</t>
  </si>
  <si>
    <t>https://podminky.urs.cz/item/CS_URS_2023_02/765113121</t>
  </si>
  <si>
    <t>65</t>
  </si>
  <si>
    <t>998765202</t>
  </si>
  <si>
    <t>Přesun hmot procentní pro krytiny skládané v objektech v přes 6 do 12 m</t>
  </si>
  <si>
    <t>-1499497527</t>
  </si>
  <si>
    <t>Přesun hmot pro krytiny skládané stanovený procentní sazbou (%) z ceny vodorovná dopravní vzdálenost do 50 m v objektech výšky přes 6 do 12 m</t>
  </si>
  <si>
    <t>https://podminky.urs.cz/item/CS_URS_2023_02/998765202</t>
  </si>
  <si>
    <t>767</t>
  </si>
  <si>
    <t>Konstrukce zámečnické</t>
  </si>
  <si>
    <t>66</t>
  </si>
  <si>
    <t>767832102</t>
  </si>
  <si>
    <t>Montáž venkovních požárních žebříků do zdiva bez suchovodu</t>
  </si>
  <si>
    <t>-1057311449</t>
  </si>
  <si>
    <t>https://podminky.urs.cz/item/CS_URS_2023_02/767832102</t>
  </si>
  <si>
    <t>67</t>
  </si>
  <si>
    <t>44983000</t>
  </si>
  <si>
    <t>žebřík venkovní bez suchovodu v provedení žárový Zn</t>
  </si>
  <si>
    <t>-5713551</t>
  </si>
  <si>
    <t>68</t>
  </si>
  <si>
    <t>767851104</t>
  </si>
  <si>
    <t>Montáž lávek komínových - kompletní celé lávky</t>
  </si>
  <si>
    <t>522999012</t>
  </si>
  <si>
    <t>Montáž komínových lávek kompletní celé lávky</t>
  </si>
  <si>
    <t>https://podminky.urs.cz/item/CS_URS_2023_02/767851104</t>
  </si>
  <si>
    <t>69</t>
  </si>
  <si>
    <t>62866423R</t>
  </si>
  <si>
    <t>komínová lávka kompletní vč. povrchové úpravy a zábradlí</t>
  </si>
  <si>
    <t>-1382228540</t>
  </si>
  <si>
    <t>Poznámka k položce:_x000D_
Poznámka k položce: Systémová komínová lávka k taškovým tabulím</t>
  </si>
  <si>
    <t>70</t>
  </si>
  <si>
    <t>998767202</t>
  </si>
  <si>
    <t>Přesun hmot procentní pro zámečnické konstrukce v objektech v přes 6 do 12 m</t>
  </si>
  <si>
    <t>-2027855900</t>
  </si>
  <si>
    <t>Přesun hmot pro zámečnické konstrukce stanovený procentní sazbou (%) z ceny vodorovná dopravní vzdálenost do 50 m v objektech výšky přes 6 do 12 m</t>
  </si>
  <si>
    <t>https://podminky.urs.cz/item/CS_URS_2023_02/998767202</t>
  </si>
  <si>
    <t>783</t>
  </si>
  <si>
    <t xml:space="preserve"> Dokončovací práce</t>
  </si>
  <si>
    <t>71</t>
  </si>
  <si>
    <t>783201201</t>
  </si>
  <si>
    <t>Obroušení tesařských konstrukcí před provedením nátěru</t>
  </si>
  <si>
    <t>-578641196</t>
  </si>
  <si>
    <t>Příprava podkladu tesařských konstrukcí před provedením nátěru broušení</t>
  </si>
  <si>
    <t>https://podminky.urs.cz/item/CS_URS_2023_02/783201201</t>
  </si>
  <si>
    <t>72</t>
  </si>
  <si>
    <t>783206805</t>
  </si>
  <si>
    <t>Odstranění nátěrů z tesařských konstrukcí opálením</t>
  </si>
  <si>
    <t>-1913768380</t>
  </si>
  <si>
    <t>Odstranění nátěrů z tesařských konstrukcí opálením s obroušením</t>
  </si>
  <si>
    <t>https://podminky.urs.cz/item/CS_URS_2023_02/783206805</t>
  </si>
  <si>
    <t>73</t>
  </si>
  <si>
    <t>783201401</t>
  </si>
  <si>
    <t>Ometení tesařských konstrukcí před provedením nátěru</t>
  </si>
  <si>
    <t>-1935134812</t>
  </si>
  <si>
    <t>Příprava podkladu tesařských konstrukcí před provedením nátěru ometení</t>
  </si>
  <si>
    <t>https://podminky.urs.cz/item/CS_URS_2023_02/783201401</t>
  </si>
  <si>
    <t>74</t>
  </si>
  <si>
    <t>783213121</t>
  </si>
  <si>
    <t>Napouštěcí dvojnásobný syntetický biocidní nátěr tesařských konstrukcí zabudovaných do konstrukce</t>
  </si>
  <si>
    <t>-130164012</t>
  </si>
  <si>
    <t>Preventivní napouštěcí nátěr tesařských prvků proti dřevokazným houbám, hmyzu a plísním zabudovaných do konstrukce dvojnásobný syntetický</t>
  </si>
  <si>
    <t>https://podminky.urs.cz/item/CS_URS_2023_02/783213121</t>
  </si>
  <si>
    <t>75</t>
  </si>
  <si>
    <t>783218111</t>
  </si>
  <si>
    <t>Lazurovací dvojnásobný syntetický nátěr tesařských konstrukcí</t>
  </si>
  <si>
    <t>-397464929</t>
  </si>
  <si>
    <t>Lazurovací nátěr tesařských konstrukcí dvojnásobný syntetický</t>
  </si>
  <si>
    <t>https://podminky.urs.cz/item/CS_URS_2023_02/783218111</t>
  </si>
  <si>
    <t>76</t>
  </si>
  <si>
    <t>783306805</t>
  </si>
  <si>
    <t>Odstranění nátěru ze zámečnických konstrukcí opálením</t>
  </si>
  <si>
    <t>2047420684</t>
  </si>
  <si>
    <t>Odstranění nátěrů ze zámečnických konstrukcí opálením s obroušením</t>
  </si>
  <si>
    <t>https://podminky.urs.cz/item/CS_URS_2023_02/783306805</t>
  </si>
  <si>
    <t>77</t>
  </si>
  <si>
    <t>783221112.1</t>
  </si>
  <si>
    <t>Nátěry syntetické KDK barva dražší matný povrch 1x antikorozní, 1x základní, 2x email</t>
  </si>
  <si>
    <t>1375818480</t>
  </si>
  <si>
    <t>Poznámka k položce:_x000D_
Poznámka k položce: (Dvířka rozvodnic, větracích dvířek a ostatních prvků na fasádě) vč.bezpečnostních označení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</si>
  <si>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</si>
  <si>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</si>
  <si>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</si>
  <si>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</si>
  <si>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</si>
  <si>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</si>
  <si>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</si>
  <si>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</si>
  <si>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</si>
  <si>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</si>
  <si>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</si>
  <si>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</si>
  <si>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</si>
  <si>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</si>
  <si>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</si>
  <si>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</si>
  <si>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</si>
  <si>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-1583282523</t>
  </si>
  <si>
    <t>Poznámka k položce:_x000D_
Poznámka k položce: Pozor - změna typu oken, nutno přizpůsobit otvor pro nová zdvojená okna dle situace po vybourání původních dvojitých špaletových či zámeckých oken! Okna budou nově zasazena více do objektu s vytvořením vnějších špalet a parapetů!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</si>
  <si>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</si>
  <si>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</si>
  <si>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74548292</t>
  </si>
  <si>
    <t>Poznámka k položce:_x000D_
Poznámka k položce: 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</si>
  <si>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</si>
  <si>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</si>
  <si>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</si>
  <si>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-2061916456</t>
  </si>
  <si>
    <t>Zakrytí vnějších ploch před znečištěním včetně pozdějšího odkrytí výplní otvorů a svislých ploch fólií přilepenou lepící páskou</t>
  </si>
  <si>
    <t>https://podminky.urs.cz/item/CS_URS_2023_02/629991011</t>
  </si>
  <si>
    <t>629995101</t>
  </si>
  <si>
    <t>Očištění vnějších ploch tlakovou vodou</t>
  </si>
  <si>
    <t>1634503001</t>
  </si>
  <si>
    <t>Očištění vnějších ploch tlakovou vodou omytím</t>
  </si>
  <si>
    <t>https://podminky.urs.cz/item/CS_URS_2023_02/629995101</t>
  </si>
  <si>
    <t>622131121</t>
  </si>
  <si>
    <t>Penetrační nátěr vnějších stěn nanášený ručně</t>
  </si>
  <si>
    <t>1547094934</t>
  </si>
  <si>
    <t>Podkladní a spojovací vrstva vnějších omítaných ploch penetrace nanášená ručně stěn</t>
  </si>
  <si>
    <t>https://podminky.urs.cz/item/CS_URS_2023_02/622131121</t>
  </si>
  <si>
    <t>622135001</t>
  </si>
  <si>
    <t>Vyrovnání podkladu vnějších stěn maltou vápenocementovou tl do 10 mm</t>
  </si>
  <si>
    <t>343401303</t>
  </si>
  <si>
    <t>Vyrovnání nerovností podkladu vnějších omítaných ploch maltou, tloušťky do 10 mm vápenocementovou stěn</t>
  </si>
  <si>
    <t>https://podminky.urs.cz/item/CS_URS_2023_02/622135001</t>
  </si>
  <si>
    <t>622142001</t>
  </si>
  <si>
    <t>Potažení vnějších stěn sklovláknitým pletivem vtlačeným do tenkovrstvé hmoty</t>
  </si>
  <si>
    <t>-883697961</t>
  </si>
  <si>
    <t>Potažení vnějších ploch pletivem v ploše nebo pruzích, na plném podkladu sklovláknitým vtlačením do tmelu stěn</t>
  </si>
  <si>
    <t>https://podminky.urs.cz/item/CS_URS_2023_02/622142001</t>
  </si>
  <si>
    <t>629999031R</t>
  </si>
  <si>
    <t>Příplatek za použití omítkových plastových nebo pozinkovaných profilů s tkaninou</t>
  </si>
  <si>
    <t>-847812744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</si>
  <si>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</si>
  <si>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622325358</t>
  </si>
  <si>
    <t>Oprava vnější vápenné omítky s celoplošným přeštukováním členitosti 2 v rozsahu přes 65 do 80 %</t>
  </si>
  <si>
    <t>342743274</t>
  </si>
  <si>
    <t>Oprava vápenné omítky s celoplošným přeštukováním vnějších ploch stupně členitosti 2, v rozsahu opravované plochy přes 65 do 80%</t>
  </si>
  <si>
    <t>https://podminky.urs.cz/item/CS_URS_2023_02/622325358</t>
  </si>
  <si>
    <t>629135102</t>
  </si>
  <si>
    <t>Vyrovnávací vrstva pod klempířské prvky z MC š přes 150 do 300 mm</t>
  </si>
  <si>
    <t>-1823109032</t>
  </si>
  <si>
    <t>Vyrovnávací vrstva z cementové malty pod klempířskými prvky šířky přes 150 do 300 mm</t>
  </si>
  <si>
    <t>https://podminky.urs.cz/item/CS_URS_2023_02/629135102</t>
  </si>
  <si>
    <t>625681011</t>
  </si>
  <si>
    <t>Ochrana proti holubům hrotovým systémem jednořadým s účinnou šířkou 10 cm</t>
  </si>
  <si>
    <t>150685022</t>
  </si>
  <si>
    <t>Ochrana proti holubům hrotový systém jednořadý, účinná šíře 10 cm</t>
  </si>
  <si>
    <t>https://podminky.urs.cz/item/CS_URS_2023_02/625681011</t>
  </si>
  <si>
    <t>625681014</t>
  </si>
  <si>
    <t>Ochrana proti holubům hrotovým systémem čtyřřadým s účinnou šířkou 25 cm</t>
  </si>
  <si>
    <t>-1264070159</t>
  </si>
  <si>
    <t>Ochrana proti holubům hrotový systém čtyřřadý, účinná šíře 25 cm</t>
  </si>
  <si>
    <t>https://podminky.urs.cz/item/CS_URS_2023_02/625681014</t>
  </si>
  <si>
    <t>628641115</t>
  </si>
  <si>
    <t>Kamenická oprava schodů před vstupy, vytmelení, doplnění materiálu,vybroušení, reprofilace, finální obložení keramickými schodovkami</t>
  </si>
  <si>
    <t>1659095274</t>
  </si>
  <si>
    <t>98531111R</t>
  </si>
  <si>
    <t>Reprofilace soklu cementovými sanačními maltami vč. ošetření podkladu vyztužení a ukotvení, doplnění po odbourání stávajícího - příprava pro obklad</t>
  </si>
  <si>
    <t>473651243</t>
  </si>
  <si>
    <t>Trubní vedení</t>
  </si>
  <si>
    <t>721242805</t>
  </si>
  <si>
    <t>Demontáž lapače střešních splavenin DN 150</t>
  </si>
  <si>
    <t>-1432142983</t>
  </si>
  <si>
    <t>Demontáž lapačů střešních splavenin DN 150</t>
  </si>
  <si>
    <t>https://podminky.urs.cz/item/CS_URS_2023_02/721242805</t>
  </si>
  <si>
    <t>721300941</t>
  </si>
  <si>
    <t>Pročištění a zprovoznění dešťových vpustí vč. odtokového potrubí</t>
  </si>
  <si>
    <t>-1757875724</t>
  </si>
  <si>
    <t>Pročištění  dvorních vpustí Ø 300</t>
  </si>
  <si>
    <t>https://podminky.urs.cz/item/CS_URS_2021_02/721300941</t>
  </si>
  <si>
    <t>877265271</t>
  </si>
  <si>
    <t>Montáž lapače střešních splavenin z tvrdého PVC-systém KG DN 110</t>
  </si>
  <si>
    <t>CS ÚRS 2023 01</t>
  </si>
  <si>
    <t>1218027047</t>
  </si>
  <si>
    <t>Montáž tvarovek na kanalizačním potrubí z trub z plastu z tvrdého PVC nebo z polypropylenu v otevřeném výkopu lapačů střešních splavenin DN 100</t>
  </si>
  <si>
    <t>https://podminky.urs.cz/item/CS_URS_2023_01/877265271</t>
  </si>
  <si>
    <t>28341110</t>
  </si>
  <si>
    <t>lapače střešních splavenin okapová vpusť s klapkou+inspekční poklop z PP</t>
  </si>
  <si>
    <t>1654470155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</si>
  <si>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</si>
  <si>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</si>
  <si>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</si>
  <si>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-1853680909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</si>
  <si>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</si>
  <si>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</si>
  <si>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1598732855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</si>
  <si>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</si>
  <si>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</si>
  <si>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DK</t>
  </si>
  <si>
    <t>9833925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</si>
  <si>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</si>
  <si>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</si>
  <si>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-951579675</t>
  </si>
  <si>
    <t>D+M doplňků fasády vč. povrchové úpravy - větrací mřížky, konzole, průvětrníky aj. vč. demontáže stávajících</t>
  </si>
  <si>
    <t>-2025513900</t>
  </si>
  <si>
    <t>721160806R</t>
  </si>
  <si>
    <t>Demontáž odvětrání kotelny vč. opravy a zapravení prostupů</t>
  </si>
  <si>
    <t>-586410288</t>
  </si>
  <si>
    <t>915331111.1</t>
  </si>
  <si>
    <t>Předformátované vodorovné dopravní značení čára šířky 50mm - hrana</t>
  </si>
  <si>
    <t>-344486924</t>
  </si>
  <si>
    <t>93694511</t>
  </si>
  <si>
    <t>Osazení smaltovaných plechových tabulek s číslem popisným</t>
  </si>
  <si>
    <t>1251096931</t>
  </si>
  <si>
    <t>4041355R</t>
  </si>
  <si>
    <t>smaltovaná tabulka s číslem popisným</t>
  </si>
  <si>
    <t>-1662782374</t>
  </si>
  <si>
    <t>941111122</t>
  </si>
  <si>
    <t>Montáž lešení řadového trubkového lehkého s podlahami zatížení do 200 kg/m2 š od 0,9 do 1,2 m v přes 10 do 25 m</t>
  </si>
  <si>
    <t>-1123395975</t>
  </si>
  <si>
    <t>Lešení řadové trubkové lehké pracovní s podlahami s provozním zatížením tř. 3 do 200 kg/m2 šířky tř. W09 od 0,9 do 1,2 m, výšky výšky přes 10 do 25 m montáž</t>
  </si>
  <si>
    <t>https://podminky.urs.cz/item/CS_URS_2023_02/941111122</t>
  </si>
  <si>
    <t>941111222</t>
  </si>
  <si>
    <t>Příplatek k lešení řadovému trubkovému lehkému s podlahami do 200 kg/m2 š od 0,9 do 1,2 m v přes 10 do 25 m za každý den použití</t>
  </si>
  <si>
    <t>2049764661</t>
  </si>
  <si>
    <t>Lešení řadové trubkové lehké pracovní s podlahami s provozním zatížením tř. 3 do 200 kg/m2 šířky tř. W09 od 0,9 do 1,2 m, výšky výšky přes 10 do 25 m příplatek k ceně za každý den použití</t>
  </si>
  <si>
    <t>https://podminky.urs.cz/item/CS_URS_2023_02/941111222</t>
  </si>
  <si>
    <t>941111822</t>
  </si>
  <si>
    <t>Demontáž lešení řadového trubkového lehkého s podlahami zatížení do 200 kg/m2 š od 0,9 do 1,2 m v přes 10 do 25 m</t>
  </si>
  <si>
    <t>1758395138</t>
  </si>
  <si>
    <t>Lešení řadové trubkové lehké pracovní s podlahami s provozním zatížením tř. 3 do 200 kg/m2 šířky tř. W09 od 0,9 do 1,2 m, výšky výšky přes 10 do 25 m demontáž</t>
  </si>
  <si>
    <t>https://podminky.urs.cz/item/CS_URS_2023_02/941111822</t>
  </si>
  <si>
    <t>944511111</t>
  </si>
  <si>
    <t>Montáž ochranné sítě z textilie z umělých vláken</t>
  </si>
  <si>
    <t>-1900330904</t>
  </si>
  <si>
    <t>Síť ochranná zavěšená na konstrukci lešení z textilie z umělých vláken montáž</t>
  </si>
  <si>
    <t>https://podminky.urs.cz/item/CS_URS_2023_02/944511111</t>
  </si>
  <si>
    <t>944511211</t>
  </si>
  <si>
    <t>Příplatek k ochranné síti za každý den použití</t>
  </si>
  <si>
    <t>-139983523</t>
  </si>
  <si>
    <t>Síť ochranná zavěšená na konstrukci lešení z textilie z umělých vláken příplatek k ceně za každý den použití</t>
  </si>
  <si>
    <t>https://podminky.urs.cz/item/CS_URS_2023_02/944511211</t>
  </si>
  <si>
    <t>944511811</t>
  </si>
  <si>
    <t>Demontáž ochranné sítě z textilie z umělých vláken</t>
  </si>
  <si>
    <t>192177343</t>
  </si>
  <si>
    <t>Síť ochranná zavěšená na konstrukci lešení z textilie z umělých vláken demontáž</t>
  </si>
  <si>
    <t>https://podminky.urs.cz/item/CS_URS_2023_02/944511811</t>
  </si>
  <si>
    <t>952901107R</t>
  </si>
  <si>
    <t>Čištění budov při provádění oprav a udržovacích prací oken , dveří a konstrukcí</t>
  </si>
  <si>
    <t>-382748381</t>
  </si>
  <si>
    <t>967032975</t>
  </si>
  <si>
    <t>Odsekání plošných fasádních prvků předsazených před líc zdiva přes 80 mm</t>
  </si>
  <si>
    <t>2070652349</t>
  </si>
  <si>
    <t>https://podminky.urs.cz/item/CS_URS_2023_02/967032975</t>
  </si>
  <si>
    <t>968062356</t>
  </si>
  <si>
    <t>Vybourání dřevěných rámů oken dvojitých včetně křídel pl do 4 m2</t>
  </si>
  <si>
    <t>1892296011</t>
  </si>
  <si>
    <t>Vybourání dřevěných rámů oken s křídly, dveřních zárubní, vrat, stěn, ostění nebo obkladů rámů oken s křídly dvojitých, plochy do 4 m2</t>
  </si>
  <si>
    <t>https://podminky.urs.cz/item/CS_URS_2023_02/968062356</t>
  </si>
  <si>
    <t>968062456</t>
  </si>
  <si>
    <t>Vybourání dřevěných dveřních zárubní pl přes 2 m2</t>
  </si>
  <si>
    <t>1878696843</t>
  </si>
  <si>
    <t>Vybourání dřevěných rámů oken s křídly, dveřních zárubní, vrat, stěn, ostění nebo obkladů dveřních zárubní, plochy přes 2 m2</t>
  </si>
  <si>
    <t>https://podminky.urs.cz/item/CS_URS_2023_02/968062456</t>
  </si>
  <si>
    <t>978015381</t>
  </si>
  <si>
    <t>Otlučení (osekání) vnější vápenné nebo vápenocementové omítky stupně členitosti 1 a 2 v rozsahu přes 65 do 80 %</t>
  </si>
  <si>
    <t>-2019636785</t>
  </si>
  <si>
    <t>Otlučení vápenných nebo vápenocementových omítek vnějších ploch s vyškrabáním spar a s očištěním zdiva stupně členitosti 1 a 2, v rozsahu přes 65 do 80 %</t>
  </si>
  <si>
    <t>https://podminky.urs.cz/item/CS_URS_2023_02/978015381</t>
  </si>
  <si>
    <t>Přesun sutě</t>
  </si>
  <si>
    <t>-1380691853</t>
  </si>
  <si>
    <t>-164450520</t>
  </si>
  <si>
    <t>-1161236742</t>
  </si>
  <si>
    <t>-594071559</t>
  </si>
  <si>
    <t>171201211</t>
  </si>
  <si>
    <t>Poplatek za uložení odpadu ze sypkých materiálů na skládce - omítka (skládkovné)</t>
  </si>
  <si>
    <t>-1315503760</t>
  </si>
  <si>
    <t>25504116</t>
  </si>
  <si>
    <t>1940489963</t>
  </si>
  <si>
    <t>1809117608</t>
  </si>
  <si>
    <t>741</t>
  </si>
  <si>
    <t>Elektroinstalace</t>
  </si>
  <si>
    <t>741-05.1</t>
  </si>
  <si>
    <t>Stavební přípomoce pro elektroinstalaci - drážky, průrazy, zapravení aj.</t>
  </si>
  <si>
    <t>-177252069</t>
  </si>
  <si>
    <t>741372152</t>
  </si>
  <si>
    <t>Montáž svítidlo LED průmyslové závěsné reflektor se zapojením vodičů</t>
  </si>
  <si>
    <t>-405541739</t>
  </si>
  <si>
    <t>Montáž svítidel s integrovaným zdrojem LED se zapojením vodičů průmyslových závěsných reflektorů</t>
  </si>
  <si>
    <t>https://podminky.urs.cz/item/CS_URS_2023_02/741372152</t>
  </si>
  <si>
    <t>3487230R</t>
  </si>
  <si>
    <t>sada venkovních reflektorů LED pro nasvícení historických nápisů</t>
  </si>
  <si>
    <t>sada</t>
  </si>
  <si>
    <t>605825837</t>
  </si>
  <si>
    <t>Poznámka k položce:_x000D_
Poznámka k položce: Dle předpisu pro osvětlení venkovních železničních prostor SŽDC E11 č.j.: S 14840/11-OAE</t>
  </si>
  <si>
    <t>Elektroinstalace - slaboproud - příprava kamery</t>
  </si>
  <si>
    <t>743111315R</t>
  </si>
  <si>
    <t>Montáž protrubkování pro datové rozvody</t>
  </si>
  <si>
    <t>1220745061</t>
  </si>
  <si>
    <t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</si>
  <si>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345713510</t>
  </si>
  <si>
    <t>trubka elektroinstalační ohebná Kopoflex</t>
  </si>
  <si>
    <t>-1313534752</t>
  </si>
  <si>
    <t>744422110</t>
  </si>
  <si>
    <t>Montáž kabelu UTP</t>
  </si>
  <si>
    <t>451078979</t>
  </si>
  <si>
    <t>341210100</t>
  </si>
  <si>
    <t>UTP Belden 1583ENH, C5E, 100MHz, 4pár, bezhalogenový</t>
  </si>
  <si>
    <t>-404017502</t>
  </si>
  <si>
    <t>220450007</t>
  </si>
  <si>
    <t>Montáž datové skříně rack</t>
  </si>
  <si>
    <t>2026838227</t>
  </si>
  <si>
    <t>https://podminky.urs.cz/item/CS_URS_2023_02/220450007</t>
  </si>
  <si>
    <t>3571311R</t>
  </si>
  <si>
    <t>datový rack 12U 600x400mm</t>
  </si>
  <si>
    <t>-1239440489</t>
  </si>
  <si>
    <t>742110503</t>
  </si>
  <si>
    <t>Montáž krabic pro slaboproud zapuštěných plastových odbočných univerzální s víčkem</t>
  </si>
  <si>
    <t>-2075494337</t>
  </si>
  <si>
    <t>Montáž krabic elektroinstalačních s víčkem zapuštěných plastových včetně zasekání odbočných univerzálních</t>
  </si>
  <si>
    <t>https://podminky.urs.cz/item/CS_URS_2021_02/742110503</t>
  </si>
  <si>
    <t>34571519</t>
  </si>
  <si>
    <t>krabice univerzální odbočná z PH s víčkem, D 73,5 mm x 43 mm</t>
  </si>
  <si>
    <t>-481743937</t>
  </si>
  <si>
    <t>748</t>
  </si>
  <si>
    <t>Elektromontáže - osvětlovací zařízení a svítidla</t>
  </si>
  <si>
    <t>21020200R-D</t>
  </si>
  <si>
    <t>Demontáž světelného piktogramu</t>
  </si>
  <si>
    <t>-1981922440</t>
  </si>
  <si>
    <t>2102030R0</t>
  </si>
  <si>
    <t>Informační systém - montáž prosvětleného piktogramu uchycený na stěnu nebo konstrukci přístřešku</t>
  </si>
  <si>
    <t>1441007984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</si>
  <si>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</si>
  <si>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</si>
  <si>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</si>
  <si>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75172111R</t>
  </si>
  <si>
    <t>Demontáž, zpětná montáž a zprovoznění venkovních klimatizačních jednotek</t>
  </si>
  <si>
    <t>-1655145799</t>
  </si>
  <si>
    <t>998751201</t>
  </si>
  <si>
    <t>Přesun hmot procentní pro vzduchotechniku v objektech výšky do 12 m</t>
  </si>
  <si>
    <t>1235326864</t>
  </si>
  <si>
    <t>Přesun hmot pro vzduchotechniku stanovený procentní sazbou (%) z ceny vodorovná dopravní vzdálenost do 50 m v objektech výšky do 12 m</t>
  </si>
  <si>
    <t>https://podminky.urs.cz/item/CS_URS_2023_02/998751201</t>
  </si>
  <si>
    <t>764002841</t>
  </si>
  <si>
    <t>Demontáž oplechování horních ploch zdí a nadezdívek do suti</t>
  </si>
  <si>
    <t>-887461157</t>
  </si>
  <si>
    <t>Demontáž klempířských konstrukcí oplechování horních ploch zdí a nadezdívek do suti</t>
  </si>
  <si>
    <t>https://podminky.urs.cz/item/CS_URS_2023_02/764002841</t>
  </si>
  <si>
    <t>764215605</t>
  </si>
  <si>
    <t>Oplechování horních ploch a atik bez rohů z Pz plechu s povrch úpravou celoplošně lepené rš 400 mm</t>
  </si>
  <si>
    <t>1119128737</t>
  </si>
  <si>
    <t>Oplechování horních ploch zdí a nadezdívek (atik) z pozinkovaného plechu s povrchovou úpravou celoplošně lepené rš 400 mm</t>
  </si>
  <si>
    <t>https://podminky.urs.cz/item/CS_URS_2023_02/764215605</t>
  </si>
  <si>
    <t>764215645</t>
  </si>
  <si>
    <t>Příplatek za zvýšenou pracnost při oplechování rohů nadezdívek (atik) z Pz s povrch úprav rš do 400 mm</t>
  </si>
  <si>
    <t>742620456</t>
  </si>
  <si>
    <t>Oplechování horních ploch zdí a nadezdívek (atik) z pozinkovaného plechu s povrchovou úpravou Příplatek k cenám za zvýšenou pracnost při provedení rohu nebo koutu do rš 400 mm</t>
  </si>
  <si>
    <t>https://podminky.urs.cz/item/CS_URS_2023_02/764215645</t>
  </si>
  <si>
    <t>764216604</t>
  </si>
  <si>
    <t>Oplechování rovných parapetů mechanicky kotvené z Pz s povrchovou úpravou rš 330 mm</t>
  </si>
  <si>
    <t>1047891698</t>
  </si>
  <si>
    <t>Oplechování parapetů z pozinkovaného plechu s povrchovou úpravou rovných mechanicky kotvené, bez rohů rš 330 mm</t>
  </si>
  <si>
    <t>https://podminky.urs.cz/item/CS_URS_2023_02/764216604</t>
  </si>
  <si>
    <t>764004861</t>
  </si>
  <si>
    <t>Demontáž svodu do suti</t>
  </si>
  <si>
    <t>-392948292</t>
  </si>
  <si>
    <t>Demontáž klempířských konstrukcí svodu do suti</t>
  </si>
  <si>
    <t>https://podminky.urs.cz/item/CS_URS_2023_02/764004861</t>
  </si>
  <si>
    <t>764548323</t>
  </si>
  <si>
    <t>Svody kruhové včetně objímek, kolen, odskoků z TiZn lesklého plechu průměru 100 mm</t>
  </si>
  <si>
    <t>834683100</t>
  </si>
  <si>
    <t>Svod z titanzinkového lesklého válcovaného plechu včetně objímek, kolen a odskoků kruhový, průměru 100 mm</t>
  </si>
  <si>
    <t>https://podminky.urs.cz/item/CS_URS_2023_02/764548323</t>
  </si>
  <si>
    <t>1047790681</t>
  </si>
  <si>
    <t>766</t>
  </si>
  <si>
    <t>Konstrukce truhlářské</t>
  </si>
  <si>
    <t>766622132</t>
  </si>
  <si>
    <t>Montáž plastových oken plochy přes 1 m2 otevíravých v do 2,5 m s rámem do zdiva</t>
  </si>
  <si>
    <t>-2072342251</t>
  </si>
  <si>
    <t>Montáž oken plastových včetně montáže rámu plochy přes 1 m2 otevíravých do zdiva, výšky přes 1,5 do 2,5 m</t>
  </si>
  <si>
    <t>https://podminky.urs.cz/item/CS_URS_2023_02/766622132</t>
  </si>
  <si>
    <t>61140053.1</t>
  </si>
  <si>
    <t>okno plastové 1křídlové s fixním nadsvětlíkem 100x215 cm O/OS, barva - imitace dřeva v oboustranném dekoru (předpoklad bahenní dub), celoobvodové kování ROTO NT - izolační dvojsklo s vloženou meziskelní mřížkou, zasklení 4-16-4, Uw max 1,2 W/m2.K</t>
  </si>
  <si>
    <t>-942238461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</si>
  <si>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Zachovat imitaci členění dle dochovaných fotografií z původních oken! Okna budou mít vloženou meziskelní mřížku pro optické rozdělení dle původních oken z dobových fotografií včetně nadsvětlíku.</t>
  </si>
  <si>
    <t>61140053.1.1</t>
  </si>
  <si>
    <t>okno plastové 1křídlové s fixním nadsvětlíkem 100x215 cm O/OS mléčné, barva - imitace dřeva v oboustranném dekoru (předpoklad bahenní dub), celoobvodové kování ROTO NT - izolační dvojsklo s vloženou meziskelní mřížkou, zasklení 4-16-4, Uw max 1,2 W/m2.K</t>
  </si>
  <si>
    <t>376074597</t>
  </si>
  <si>
    <t>61140053.1.2</t>
  </si>
  <si>
    <t>okno plastové bezpečnostní, 1křídlové s fixním nadsvětlíkem a křídlem 100x215 cm,mléčné, barva - imitace dřeva v oboustranném dekoru (předpoklad bahenní dub), celoobvodové kování ROTO NT - izolační dvojsklo s vloženou meziskelní mřížkou, Uw max 1,2 W/m2.K</t>
  </si>
  <si>
    <t>-357750867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</si>
  <si>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Bezpečnostní zasklení s vloženou fólií, BT3 dle ČSN ENV 1627-1630  Zachovat imitaci členění dle dochovaných fotografií z původních oken! Okna budou mít vloženou meziskelní mřížku pro optické rozdělení dle původních oken z dobových fotografií včetně nadsvětlíku.</t>
  </si>
  <si>
    <t>61140053.1.3</t>
  </si>
  <si>
    <t>okno plastové bezpečnostní, 1křídlové s fixním nadsvětlíkem, O/OS 100x215 cm,mléčné, barva - imitace dřeva v oboustranném dekoru (předpoklad bahenní dub), celoobvodové kování ROTO NT - izolační dvojsklo s vloženou meziskelní mřížkou, Uw max 1,2 W/m2.K</t>
  </si>
  <si>
    <t>1438892251</t>
  </si>
  <si>
    <t>61140053.1.4</t>
  </si>
  <si>
    <t>okno plastové 1křídlové 80x120 cm O/OS mléčné, barva - imitace dřeva v oboustranném dekoru (předpoklad bahenní dub), celoobvodové kování ROTO NT - izolační dvojsklo s vloženou meziskelní mřížkou, zasklení 4-16-4, Uw max 1,2 W/m2.K</t>
  </si>
  <si>
    <t>-520756385</t>
  </si>
  <si>
    <t>61140053.1.5</t>
  </si>
  <si>
    <t>okno plastové 1křídlové 50x85 cm O/OS mléčné, barva - imitace dřeva v oboustranném dekoru (předpoklad bahenní dub), celoobvodové kování ROTO NT - izolační dvojsklo s vloženou meziskelní mřížkou, zasklení 4-16-4, Uw max 1,2 W/m2.K</t>
  </si>
  <si>
    <t>-1561775495</t>
  </si>
  <si>
    <t>766660421</t>
  </si>
  <si>
    <t>Montáž vchodových dveří jednokřídlových s nadsvětlíkem do zdiva</t>
  </si>
  <si>
    <t>-2147017652</t>
  </si>
  <si>
    <t>Montáž dveřních křídel dřevěných nebo plastových vchodových dveří včetně rámu do zdiva jednokřídlových s nadsvětlíkem</t>
  </si>
  <si>
    <t>https://podminky.urs.cz/item/CS_URS_2023_02/766660421</t>
  </si>
  <si>
    <t>78</t>
  </si>
  <si>
    <t>5534134R45</t>
  </si>
  <si>
    <t>dveře plastové vchodové bezpečnostní 1křídlové 100x310 cm z 1/2 prosklené - mléčné, barva - imitace dřeva v oboustranném dekoru (předpoklad bahenní dub), otevíravé, kování bezp. celoobvodové vícebodové, vč. zámku a rámu</t>
  </si>
  <si>
    <t>2142712995</t>
  </si>
  <si>
    <t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dveří!  Bezpečnostní zasklení s vloženou fólií, BT3 dle ČSN ENV 1627-1630  Zachovat imitaci členění dle dochovaných fotografií z původních dveří! Dveře budou mít vloženou meziskelní mřížku pro optické rozdělení dle původních dveří z dobových fotografií včetně nadsvětlíku.</t>
  </si>
  <si>
    <t>79</t>
  </si>
  <si>
    <t>5534134R45.1</t>
  </si>
  <si>
    <t>dveře plastové vchodové bezpečnostní 1křídlové 110x300 cm z 1/2 prosklené - čiré, barva - imitace dřeva v oboustranném dekoru (předpoklad bahenní dub), otevíravé, kování bezp. celoobvodové vícebodové, vč. zámku a rámu</t>
  </si>
  <si>
    <t>714144308</t>
  </si>
  <si>
    <t>80</t>
  </si>
  <si>
    <t>766441811</t>
  </si>
  <si>
    <t>Demontáž parapetních desek dřevěných nebo plastových šířky do 300 mm délky do 1000 mm</t>
  </si>
  <si>
    <t>-1691757797</t>
  </si>
  <si>
    <t>Demontáž parapetních desek dřevěných nebo plastových šířky do 300 mm, délky do 1000 mm</t>
  </si>
  <si>
    <t>https://podminky.urs.cz/item/CS_URS_2023_02/766441811</t>
  </si>
  <si>
    <t>81</t>
  </si>
  <si>
    <t>766694113</t>
  </si>
  <si>
    <t>Montáž parapetních desek dřevěných, laminovaných šířky do 30 cm délky do 2,6 m</t>
  </si>
  <si>
    <t>-1132958104</t>
  </si>
  <si>
    <t>Montáž ostatních truhlářských konstrukcí parapetních desek dřevěných nebo plastových šířky do 300 mm, délky přes 1600 do 2600 mm</t>
  </si>
  <si>
    <t>https://podminky.urs.cz/item/CS_URS_2021_02/766694113</t>
  </si>
  <si>
    <t>82</t>
  </si>
  <si>
    <t>611444020</t>
  </si>
  <si>
    <t>parapet plastový vnitřní - Deceuninck komůrkový - šíře dle aktuální situace po osazení nových oken</t>
  </si>
  <si>
    <t>-1720141242</t>
  </si>
  <si>
    <t>Poznámka k položce:_x000D_
Poznámka k položce: Jedná se o orientační vnější rozměry otvoru, před realizací nutné přesné zaměření.</t>
  </si>
  <si>
    <t>83</t>
  </si>
  <si>
    <t>611444150</t>
  </si>
  <si>
    <t>koncovka k parapetu plastovému vnitřnímu 1 pár</t>
  </si>
  <si>
    <t>1473867498</t>
  </si>
  <si>
    <t>84</t>
  </si>
  <si>
    <t>998766202</t>
  </si>
  <si>
    <t>Přesun hmot procentní pro kce truhlářské v objektech v přes 6 do 12 m</t>
  </si>
  <si>
    <t>-422163086</t>
  </si>
  <si>
    <t>Přesun hmot pro konstrukce truhlářské stanovený procentní sazbou (%) z ceny vodorovná dopravní vzdálenost do 50 m v objektech výšky přes 6 do 12 m</t>
  </si>
  <si>
    <t>https://podminky.urs.cz/item/CS_URS_2023_02/998766202</t>
  </si>
  <si>
    <t>85</t>
  </si>
  <si>
    <t>767610115</t>
  </si>
  <si>
    <t>Montáž oken kovových jednoduchých pevných do zdiva pl do 0,6 m2</t>
  </si>
  <si>
    <t>399797833</t>
  </si>
  <si>
    <t>Montáž oken jednoduchých z hliníkových nebo ocelových profilů na polyuretanovou pěnu pevných do zdiva, plochy do 0,6 m2</t>
  </si>
  <si>
    <t>https://podminky.urs.cz/item/CS_URS_2023_02/767610115</t>
  </si>
  <si>
    <t>86</t>
  </si>
  <si>
    <t>767-06</t>
  </si>
  <si>
    <t>sklepní dvířka, ocelový rám, výplň mřížka z tahokovu vč povrchové úpravy žárovým zinkováním, kompletní konstrukce včetně kotvení</t>
  </si>
  <si>
    <t>1296642306</t>
  </si>
  <si>
    <t>Poznámka k položce:_x000D_
Poznámka k položce: orientační vnější rozměry 70/50cm</t>
  </si>
  <si>
    <t>87</t>
  </si>
  <si>
    <t>767641110</t>
  </si>
  <si>
    <t>Montáž dokončení okování dveří otvíravých jednokřídlových</t>
  </si>
  <si>
    <t>1066840487</t>
  </si>
  <si>
    <t>88</t>
  </si>
  <si>
    <t>549146300</t>
  </si>
  <si>
    <t>kování bezpečnostní včetně štítu Golem nerez-  klika-klika</t>
  </si>
  <si>
    <t>-205828072</t>
  </si>
  <si>
    <t>Poznámka k položce:_x000D_
Poznámka k položce: provedení dle upřesnění zástupce investora na místě u konkrétních dveří</t>
  </si>
  <si>
    <t>89</t>
  </si>
  <si>
    <t>549641500</t>
  </si>
  <si>
    <t>vložka zámková cylindrická oboustranná bezpečnostní FAB DYNAMIC + 4 klíče</t>
  </si>
  <si>
    <t>-1646301727</t>
  </si>
  <si>
    <t>90</t>
  </si>
  <si>
    <t>767649191</t>
  </si>
  <si>
    <t>Montáž dveřního hydraulického samozavírače</t>
  </si>
  <si>
    <t>-2035986648</t>
  </si>
  <si>
    <t>Montáž dveří ocelových nebo hliníkových doplňků dveří samozavírače hydraulického</t>
  </si>
  <si>
    <t>https://podminky.urs.cz/item/CS_URS_2023_02/767649191</t>
  </si>
  <si>
    <t>91</t>
  </si>
  <si>
    <t>549172500</t>
  </si>
  <si>
    <t>samozavírač dveří hydraulický</t>
  </si>
  <si>
    <t>136742019</t>
  </si>
  <si>
    <t>92</t>
  </si>
  <si>
    <t>767662120-D</t>
  </si>
  <si>
    <t>Demontáž mříží pevných přivařených</t>
  </si>
  <si>
    <t>1209357342</t>
  </si>
  <si>
    <t>Poznámka k položce:_x000D_
Poznámka k položce: Jedná se o orientační rozměry vnějšího otvoru. Pro realizaci je nutné přesné zaměření!</t>
  </si>
  <si>
    <t>93</t>
  </si>
  <si>
    <t>767662120R</t>
  </si>
  <si>
    <t>Dodávka+Montáž mříží pevných přivařených vč.povrchové úpravy žárovým zinkováním a kotvícího mat.</t>
  </si>
  <si>
    <t>469321823</t>
  </si>
  <si>
    <t>94</t>
  </si>
  <si>
    <t>767662120R2</t>
  </si>
  <si>
    <t>Dodávka+Montáž mříží otevíravých uzamykatelných vč.povrchové úpravy žárovým zinkováním. kotvícího mat. a bezp. vložky</t>
  </si>
  <si>
    <t>-993358987</t>
  </si>
  <si>
    <t>95</t>
  </si>
  <si>
    <t>767996801</t>
  </si>
  <si>
    <t>Demontáž atypických zámečnických konstrukcí rozebráním hm jednotlivých dílů do 50 kg</t>
  </si>
  <si>
    <t>kg</t>
  </si>
  <si>
    <t>-764699273</t>
  </si>
  <si>
    <t>Demontáž ostatních zámečnických konstrukcí rozebráním o hmotnosti jednotlivých dílů do 50 kg</t>
  </si>
  <si>
    <t>https://podminky.urs.cz/item/CS_URS_2023_02/767996801</t>
  </si>
  <si>
    <t>96</t>
  </si>
  <si>
    <t>-979726305</t>
  </si>
  <si>
    <t>782</t>
  </si>
  <si>
    <t>Dokončovací práce - obklady z kamene</t>
  </si>
  <si>
    <t>97</t>
  </si>
  <si>
    <t>782112111</t>
  </si>
  <si>
    <t>Montáž obkladu stěn z pravoúhlých desek z měkkého kamene do lepidla tl do 25 mm</t>
  </si>
  <si>
    <t>1176906079</t>
  </si>
  <si>
    <t>Montáž obkladů stěn z měkkých kamenů kladených do lepidla z nejvýše dvou rozdílných druhů pravoúhlých desek ve skladbě se pravidelně opakujících tl. do 25 mm</t>
  </si>
  <si>
    <t>https://podminky.urs.cz/item/CS_URS_2023_02/782112111</t>
  </si>
  <si>
    <t>98</t>
  </si>
  <si>
    <t>595212301</t>
  </si>
  <si>
    <t>betonový obklad Stegu Roma 1 - desert 285x160mm</t>
  </si>
  <si>
    <t>443803260</t>
  </si>
  <si>
    <t>99</t>
  </si>
  <si>
    <t>782991111</t>
  </si>
  <si>
    <t>Penetrace podkladu obkladu z kamene</t>
  </si>
  <si>
    <t>-1711092919</t>
  </si>
  <si>
    <t>Obklady z kamene - ostatní práce penetrace podkladu</t>
  </si>
  <si>
    <t>https://podminky.urs.cz/item/CS_URS_2023_02/782991111</t>
  </si>
  <si>
    <t>100</t>
  </si>
  <si>
    <t>782991422</t>
  </si>
  <si>
    <t>Základní čištění nových kamenných obkladů včetně dvouvrstvého impregnačního nátěru</t>
  </si>
  <si>
    <t>905529553</t>
  </si>
  <si>
    <t>Obklady z kamene - ostatní práce impregnační nátěr včetně základního čištění dvouvrstvý</t>
  </si>
  <si>
    <t>https://podminky.urs.cz/item/CS_URS_2023_02/782991422</t>
  </si>
  <si>
    <t>101</t>
  </si>
  <si>
    <t>998782202</t>
  </si>
  <si>
    <t>Přesun hmot procentní pro obklady kamenné v objektech v přes 6 do 12 m</t>
  </si>
  <si>
    <t>-2074379712</t>
  </si>
  <si>
    <t>Přesun hmot pro obklady kamenné stanovený procentní sazbou (%) z ceny vodorovná dopravní vzdálenost do 50 m v objektech výšky přes 6 do 12 m</t>
  </si>
  <si>
    <t>https://podminky.urs.cz/item/CS_URS_2023_02/998782202</t>
  </si>
  <si>
    <t>Dokončovací práce - nátěry</t>
  </si>
  <si>
    <t>102</t>
  </si>
  <si>
    <t>783009301</t>
  </si>
  <si>
    <t>Písmomalířské práce v písmen nebo číslic do 750 mm</t>
  </si>
  <si>
    <t>-1625311265</t>
  </si>
  <si>
    <t>Písmomalířské práce výšky písmen nebo číslic přes 500 do 750 mm</t>
  </si>
  <si>
    <t>https://podminky.urs.cz/item/CS_URS_2023_02/783009301</t>
  </si>
  <si>
    <t>103</t>
  </si>
  <si>
    <t>783106805</t>
  </si>
  <si>
    <t>Odstranění nátěrů z truhlářských konstrukcí opálením</t>
  </si>
  <si>
    <t>-385279076</t>
  </si>
  <si>
    <t>Odstranění nátěrů z truhlářských konstrukcí opálením s obroušením</t>
  </si>
  <si>
    <t>https://podminky.urs.cz/item/CS_URS_2023_02/783106805</t>
  </si>
  <si>
    <t>104</t>
  </si>
  <si>
    <t>783621123</t>
  </si>
  <si>
    <t>Nátěry syntetické truhlářských konstrukcí barva dražší matný povrch, základní impregnační nátěr, 2x email a 2x plné tmelení s mezibroušením</t>
  </si>
  <si>
    <t>-289488817</t>
  </si>
  <si>
    <t>Poznámka k položce:_x000D_
Poznámka k položce: Odstín a provedení dle zástupce investora na místě na základě předložení zkušebních vzorků</t>
  </si>
  <si>
    <t>105</t>
  </si>
  <si>
    <t>-1008997720</t>
  </si>
  <si>
    <t>106</t>
  </si>
  <si>
    <t>783221112</t>
  </si>
  <si>
    <t>Nátěry syntetické KDK lesklý povrch 1x antikorozní, 1x základní, 2x email</t>
  </si>
  <si>
    <t>-915648276</t>
  </si>
  <si>
    <t>107</t>
  </si>
  <si>
    <t>783823133</t>
  </si>
  <si>
    <t>Penetrační silikátový nátěr hladkých, tenkovrstvých zrnitých nebo štukových omítek</t>
  </si>
  <si>
    <t>-1868997544</t>
  </si>
  <si>
    <t>Penetrační nátěr omítek hladkých omítek hladkých, zrnitých tenkovrstvých nebo štukových stupně členitosti 1 a 2 silikátový</t>
  </si>
  <si>
    <t>https://podminky.urs.cz/item/CS_URS_2023_02/783823133</t>
  </si>
  <si>
    <t>108</t>
  </si>
  <si>
    <t>783827423</t>
  </si>
  <si>
    <t>Krycí dvojnásobný silikátový nátěr omítek stupně členitosti 1 a 2</t>
  </si>
  <si>
    <t>-847208438</t>
  </si>
  <si>
    <t>Krycí (ochranný ) nátěr omítek dvojnásobný hladkých omítek hladkých, zrnitých tenkovrstvých nebo štukových stupně členitosti 1 a 2 silikátový</t>
  </si>
  <si>
    <t>https://podminky.urs.cz/item/CS_URS_2023_02/783827423</t>
  </si>
  <si>
    <t>109</t>
  </si>
  <si>
    <t>783827429</t>
  </si>
  <si>
    <t>Příplatek k cenám dvojnásobného nátěru omítek stupně členitosti 1 a 2 za biocidní přísadu</t>
  </si>
  <si>
    <t>1150753548</t>
  </si>
  <si>
    <t>Krycí (ochranný ) nátěr omítek dvojnásobný hladkých omítek hladkých, zrnitých tenkovrstvých nebo štukových stupně členitosti 1 a 2 Příplatek k cenám -7421 až -7427 za biocidní přísadu</t>
  </si>
  <si>
    <t>https://podminky.urs.cz/item/CS_URS_2023_02/783827429</t>
  </si>
  <si>
    <t>110</t>
  </si>
  <si>
    <t>783897611</t>
  </si>
  <si>
    <t>Příplatek k cenám dvojnásobného krycího nátěru omítek za barevné provedení v odstínu středně sytém</t>
  </si>
  <si>
    <t>429625718</t>
  </si>
  <si>
    <t>Krycí (ochranný ) nátěr omítek Příplatek k cenám za provádění barevného nátěru v odstínu středně sytém dvojnásobného</t>
  </si>
  <si>
    <t>https://podminky.urs.cz/item/CS_URS_2023_02/783897611</t>
  </si>
  <si>
    <t>111</t>
  </si>
  <si>
    <t>783897603</t>
  </si>
  <si>
    <t>Příplatek k cenám dvojnásobného krycího nátěru omítek za provedení styku 2 barev</t>
  </si>
  <si>
    <t>982369000</t>
  </si>
  <si>
    <t>Krycí (ochranný ) nátěr omítek Příplatek k cenám za zvýšenou pracnost provádění styku 2 barev dvojnásobného nátěru</t>
  </si>
  <si>
    <t>https://podminky.urs.cz/item/CS_URS_2023_02/783897603</t>
  </si>
  <si>
    <t>112</t>
  </si>
  <si>
    <t>783846523</t>
  </si>
  <si>
    <t>Antigraffiti nátěr trvalý do 100 cyklů odstranění graffiti omítek hladkých, zrnitých, štukových</t>
  </si>
  <si>
    <t>-1681380633</t>
  </si>
  <si>
    <t>Antigraffiti preventivní nátěr omítek hladkých omítek hladkých, zrnitých tenkovrstvých nebo štukových trvalý pro opakované odstraňování graffiti v počtu do 100 cyklů</t>
  </si>
  <si>
    <t>https://podminky.urs.cz/item/CS_URS_2023_02/783846523</t>
  </si>
  <si>
    <t>113</t>
  </si>
  <si>
    <t>783846533</t>
  </si>
  <si>
    <t>Antigraffiti nátěr trvalý do 100 cyklů odstranění graffiti lícového zdiva</t>
  </si>
  <si>
    <t>1585340498</t>
  </si>
  <si>
    <t>Antigraffiti preventivní nátěr omítek hladkých zdiva lícového trvalý pro opakované odstraňování graffiti v počtu do 100 cyklů</t>
  </si>
  <si>
    <t>https://podminky.urs.cz/item/CS_URS_2023_02/783846533</t>
  </si>
  <si>
    <t>786</t>
  </si>
  <si>
    <t>Dokončovací práce - čalounické úpravy</t>
  </si>
  <si>
    <t>114</t>
  </si>
  <si>
    <t>786624111</t>
  </si>
  <si>
    <t>Montáž lamelové žaluzie do oken zdvojených dřevěných otevíravých, sklápěcích a vyklápěcích</t>
  </si>
  <si>
    <t>-78211910</t>
  </si>
  <si>
    <t>Montáž zastiňujících žaluzií lamelových do oken zdvojených otevíravých, sklápěcích nebo vyklápěcích dřevěných</t>
  </si>
  <si>
    <t>https://podminky.urs.cz/item/CS_URS_2023_02/786624111</t>
  </si>
  <si>
    <t>115</t>
  </si>
  <si>
    <t>553462000</t>
  </si>
  <si>
    <t>žaluzie horizontální interiérové</t>
  </si>
  <si>
    <t>492181017</t>
  </si>
  <si>
    <t>116</t>
  </si>
  <si>
    <t>998786202</t>
  </si>
  <si>
    <t>Přesun hmot procentní pro stínění a čalounické úpravy v objektech v přes 6 do 12 m</t>
  </si>
  <si>
    <t>1583523866</t>
  </si>
  <si>
    <t>Přesun hmot pro stínění a čalounické úpravy stanovený procentní sazbou (%) z ceny vodorovná dopravní vzdálenost do 50 m v objektech výšky přes 6 do 12 m</t>
  </si>
  <si>
    <t>https://podminky.urs.cz/item/CS_URS_2023_02/998786202</t>
  </si>
  <si>
    <t>O01</t>
  </si>
  <si>
    <t>Mobiliář</t>
  </si>
  <si>
    <t>117</t>
  </si>
  <si>
    <t>O0013</t>
  </si>
  <si>
    <t>D+M venkovní lavice, vel. 1300/500, vč povrchové úpravy - viz TZ</t>
  </si>
  <si>
    <t>1725366434</t>
  </si>
  <si>
    <t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</si>
  <si>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118</t>
  </si>
  <si>
    <t>O0014</t>
  </si>
  <si>
    <t>D+M odpadkové koše, ocelový plech, vel. 500x250 V=1100 mm - viz TZ</t>
  </si>
  <si>
    <t>1286572859</t>
  </si>
  <si>
    <t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</si>
  <si>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119</t>
  </si>
  <si>
    <t>O0015</t>
  </si>
  <si>
    <t>Odvoz a likvidace stávajících venkovních lavic, košů a květináčů</t>
  </si>
  <si>
    <t>-644958263</t>
  </si>
  <si>
    <t>22-M</t>
  </si>
  <si>
    <t>Montáže oznam. a zabezp. zařízení</t>
  </si>
  <si>
    <t>120</t>
  </si>
  <si>
    <t>22032200R</t>
  </si>
  <si>
    <t>Úprava stávající EZS - DK + technologie včetně projednání a koordinací se stávajícím provozovatelem</t>
  </si>
  <si>
    <t>-1878425738</t>
  </si>
  <si>
    <t>Poznámka k položce:_x000D_
Poznámka k položce: Jedná se zejména o demontáž a zpětnou montáž či výměnu čidel EZS v místnostech s technologií na nová okna a dveře, úprava kabelového vedení na fasádě aj. pro provedení prací včetně zpětného zprovoznění.  Práce je nutné koordinovat se zástupci SSZT či ČD-T, TÚDC aj.!</t>
  </si>
  <si>
    <t>121</t>
  </si>
  <si>
    <t>220320021</t>
  </si>
  <si>
    <t>Montáž hodin venkovních</t>
  </si>
  <si>
    <t>986618471</t>
  </si>
  <si>
    <t>122</t>
  </si>
  <si>
    <t>3944525R2</t>
  </si>
  <si>
    <t>Čtvercové venkovní hodiny analogové jednostranné na stěnu METROLINE typ 242.A.60.J.B.C11.LLX</t>
  </si>
  <si>
    <t>256</t>
  </si>
  <si>
    <t>374040133</t>
  </si>
  <si>
    <t>123</t>
  </si>
  <si>
    <t>220370440</t>
  </si>
  <si>
    <t>Montáž reproduktoru vč. konzoly</t>
  </si>
  <si>
    <t>2031199934</t>
  </si>
  <si>
    <t>Poznámka k položce:_x000D_
Poznámka k položce: Práce na těchto zařízeních je nutné koordinovat se správcem těchto zařízení - správou sdělovací a zabezpečovací techniky SSZT!</t>
  </si>
  <si>
    <t>124</t>
  </si>
  <si>
    <t>22-M-000</t>
  </si>
  <si>
    <t>reproduktor DEXON SC20AH vč. konzoly kompletní</t>
  </si>
  <si>
    <t>172660819</t>
  </si>
  <si>
    <t>125</t>
  </si>
  <si>
    <t>220370101</t>
  </si>
  <si>
    <t>Funkční dodavatelské přezkoušení železničního rozhlasového zařízení - reproduktoru</t>
  </si>
  <si>
    <t>313284139</t>
  </si>
  <si>
    <t>Funkční dodavatelské přezkoušení železničního rozhlasového zařízení reproduktoru</t>
  </si>
  <si>
    <t>https://podminky.urs.cz/item/CS_URS_2023_02/220370101</t>
  </si>
  <si>
    <t>126</t>
  </si>
  <si>
    <t>22037044R2.1</t>
  </si>
  <si>
    <t>Zapravení a výměna stávajícího vedení oznamovacích a slaboproudých zařízení na fasádě, doplnění nového k hodinám včetně dopojení</t>
  </si>
  <si>
    <t>-100471668</t>
  </si>
  <si>
    <t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</si>
  <si>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003 - Oprava přístřešku</t>
  </si>
  <si>
    <t>70 -  Ostatní</t>
  </si>
  <si>
    <t xml:space="preserve">    1 - Zemní práce</t>
  </si>
  <si>
    <t xml:space="preserve">    2 - Zakládání</t>
  </si>
  <si>
    <t xml:space="preserve">    5 - Komunikace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</si>
  <si>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</si>
  <si>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</si>
  <si>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</si>
  <si>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1231027594</t>
  </si>
  <si>
    <t>Zemní práce</t>
  </si>
  <si>
    <t>113107130</t>
  </si>
  <si>
    <t>Odstranění podkladu z betonu prostého tl do 100 mm ručně</t>
  </si>
  <si>
    <t>1713386733</t>
  </si>
  <si>
    <t>Odstranění podkladů nebo krytů ručně s přemístěním hmot na skládku na vzdálenost do 3 m nebo s naložením na dopravní prostředek z betonu prostého, o tl. vrstvy do 100 mm</t>
  </si>
  <si>
    <t>https://podminky.urs.cz/item/CS_URS_2023_02/113107130</t>
  </si>
  <si>
    <t>113107122</t>
  </si>
  <si>
    <t>Odstranění podkladu z kameniva drceného tl přes 100 do 200 mm ručně</t>
  </si>
  <si>
    <t>-1190342563</t>
  </si>
  <si>
    <t>Odstranění podkladů nebo krytů ručně s přemístěním hmot na skládku na vzdálenost do 3 m nebo s naložením na dopravní prostředek z kameniva hrubého drceného, o tl. vrstvy přes 100 do 200 mm</t>
  </si>
  <si>
    <t>https://podminky.urs.cz/item/CS_URS_2023_02/113107122</t>
  </si>
  <si>
    <t>181951102</t>
  </si>
  <si>
    <t>Úprava pláně v hornině tř. 1 až 4 se zhutněním</t>
  </si>
  <si>
    <t>1264985230</t>
  </si>
  <si>
    <t>Zakládání</t>
  </si>
  <si>
    <t>275321511</t>
  </si>
  <si>
    <t>Základové patky ze ŽB bez zvýšených nároků na prostředí tř. C 25/30</t>
  </si>
  <si>
    <t>1393949223</t>
  </si>
  <si>
    <t>Základy z betonu železového (bez výztuže) patky z betonu bez zvláštních nároků na prostředí tř. C 25/30</t>
  </si>
  <si>
    <t>https://podminky.urs.cz/item/CS_URS_2023_02/275321511</t>
  </si>
  <si>
    <t>275351111</t>
  </si>
  <si>
    <t>Bednění základových bloků tradiční oboustranné</t>
  </si>
  <si>
    <t>-617006741</t>
  </si>
  <si>
    <t>Bednění základových konstrukcí bloků tradiční oboustranné</t>
  </si>
  <si>
    <t>https://podminky.urs.cz/item/CS_URS_2023_02/275351111</t>
  </si>
  <si>
    <t>Komunikace</t>
  </si>
  <si>
    <t>564760111</t>
  </si>
  <si>
    <t>Podklad z kameniva hrubého drceného vel. 16-32 mm plochy přes 100 m2 tl 200 mm</t>
  </si>
  <si>
    <t>-873774353</t>
  </si>
  <si>
    <t>Podklad nebo kryt z kameniva hrubého drceného vel. 16-32 mm s rozprostřením a zhutněním plochy přes 100 m2, po zhutnění tl. 200 mm</t>
  </si>
  <si>
    <t>https://podminky.urs.cz/item/CS_URS_2023_02/564760111</t>
  </si>
  <si>
    <t>56472111R</t>
  </si>
  <si>
    <t>Podklad z kameniva hrubého drceného vel. 8-16 mm tl 50 mm</t>
  </si>
  <si>
    <t>-398879668</t>
  </si>
  <si>
    <t>Podklad nebo kryt z kameniva hrubého drceného  vel. 8-16 mm s rozprostřením a zhutněním, po zhutnění tl. 50 mm</t>
  </si>
  <si>
    <t>https://podminky.urs.cz/item/CS_URS_2021_02/56472111R</t>
  </si>
  <si>
    <t>596841222</t>
  </si>
  <si>
    <t>Kladení betonové dlažby komunikací pro pěší do lože z cement malty velikosti přes 0,09 do 0,25 m2 pl přes 100 do 300 m2</t>
  </si>
  <si>
    <t>-1440022604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</si>
  <si>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přes 100 do 300 m2</t>
  </si>
  <si>
    <t>https://podminky.urs.cz/item/CS_URS_2023_02/596841222</t>
  </si>
  <si>
    <t>5924600R</t>
  </si>
  <si>
    <t>dlažba plošná betonová terasová reliéfní impregnovaná LAURIA PCT 400x400x40mm</t>
  </si>
  <si>
    <t>-359397663</t>
  </si>
  <si>
    <t>Poznámka k položce:_x000D_
Poznámka k položce: 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</si>
  <si>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916131213</t>
  </si>
  <si>
    <t>Osazení silničního obrubníku betonového stojatého s boční opěrou do lože z betonu prostého</t>
  </si>
  <si>
    <t>-1155697528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</si>
  <si>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</si>
  <si>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</si>
  <si>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59217033</t>
  </si>
  <si>
    <t>obrubník betonový silniční 1000x100x300mm</t>
  </si>
  <si>
    <t>336547533</t>
  </si>
  <si>
    <t>-1982908560</t>
  </si>
  <si>
    <t>721140802</t>
  </si>
  <si>
    <t>Demontáž potrubí litinové DN do 100</t>
  </si>
  <si>
    <t>208644987</t>
  </si>
  <si>
    <t>Demontáž potrubí z litinových trub odpadních nebo dešťových do DN 100</t>
  </si>
  <si>
    <t>https://podminky.urs.cz/item/CS_URS_2023_02/721140802</t>
  </si>
  <si>
    <t>1001424143</t>
  </si>
  <si>
    <t>-1677059208</t>
  </si>
  <si>
    <t>-1206683454</t>
  </si>
  <si>
    <t>1838082094</t>
  </si>
  <si>
    <t>961044111</t>
  </si>
  <si>
    <t>Bourání základů z betonu prostého</t>
  </si>
  <si>
    <t>1228139799</t>
  </si>
  <si>
    <t>Bourání základů z betonu prostého</t>
  </si>
  <si>
    <t>https://podminky.urs.cz/item/CS_URS_2023_02/961044111</t>
  </si>
  <si>
    <t>965081333</t>
  </si>
  <si>
    <t>Bourání podlah z dlaždic betonových, teracových nebo čedičových tl do 30 mm plochy přes 1 m2</t>
  </si>
  <si>
    <t>-1424447603</t>
  </si>
  <si>
    <t>Bourání podlah z dlaždic bez podkladního lože nebo mazaniny, s jakoukoliv výplní spár betonových, teracových nebo čedičových tl. do 30 mm, plochy přes 1 m2</t>
  </si>
  <si>
    <t>https://podminky.urs.cz/item/CS_URS_2023_02/965081333</t>
  </si>
  <si>
    <t>113202111</t>
  </si>
  <si>
    <t>Vytrhání obrub krajníků obrubníků stojatých</t>
  </si>
  <si>
    <t>-2131952985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</si>
  <si>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</si>
  <si>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</si>
  <si>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949101112</t>
  </si>
  <si>
    <t>Lešení pomocné pro objekty pozemních staveb s lešeňovou podlahou v přes 1,9 do 3,5 m zatížení do 150 kg/m2</t>
  </si>
  <si>
    <t>-1508994403</t>
  </si>
  <si>
    <t>Lešení pomocné pracovní pro objekty pozemních staveb pro zatížení do 150 kg/m2, o výšce lešeňové podlahy přes 1,9 do 3,5 m</t>
  </si>
  <si>
    <t>https://podminky.urs.cz/item/CS_URS_2023_02/949101112</t>
  </si>
  <si>
    <t>1366100257</t>
  </si>
  <si>
    <t>-1291032127</t>
  </si>
  <si>
    <t>-1542461737</t>
  </si>
  <si>
    <t>-1514674552</t>
  </si>
  <si>
    <t>-1022140954</t>
  </si>
  <si>
    <t>1619818918</t>
  </si>
  <si>
    <t>997221551</t>
  </si>
  <si>
    <t>Vodorovná doprava suti ze sypkých materiálů do 1 km</t>
  </si>
  <si>
    <t>198024257</t>
  </si>
  <si>
    <t>Vodorovná doprava suti bez naložení, ale se složením a s hrubým urovnáním ze sypkých materiálů, na vzdálenost do 1 km</t>
  </si>
  <si>
    <t>https://podminky.urs.cz/item/CS_URS_2023_02/997221551</t>
  </si>
  <si>
    <t>997221559</t>
  </si>
  <si>
    <t>Příplatek ZKD 1 km u vodorovné dopravy suti ze sypkých materiálů</t>
  </si>
  <si>
    <t>-314799083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</si>
  <si>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</si>
  <si>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</si>
  <si>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997221611</t>
  </si>
  <si>
    <t>Nakládání suti na dopravní prostředky pro vodorovnou dopravu</t>
  </si>
  <si>
    <t>485349347</t>
  </si>
  <si>
    <t>Nakládání na dopravní prostředky pro vodorovnou dopravu suti</t>
  </si>
  <si>
    <t>https://podminky.urs.cz/item/CS_URS_2023_02/997221611</t>
  </si>
  <si>
    <t>997221815</t>
  </si>
  <si>
    <t>Poplatek za uložení betonového odpadu na skládce (skládkovné)</t>
  </si>
  <si>
    <t>492272752</t>
  </si>
  <si>
    <t>997221855</t>
  </si>
  <si>
    <t>Poplatek za uložení odpadu z kameniva na skládce (skládkovné)</t>
  </si>
  <si>
    <t>1656177582</t>
  </si>
  <si>
    <t>-257580604</t>
  </si>
  <si>
    <t>998223011</t>
  </si>
  <si>
    <t>Přesun hmot pro pozemní komunikace s krytem dlážděným</t>
  </si>
  <si>
    <t>-1381943253</t>
  </si>
  <si>
    <t>Přesun hmot pro pozemní komunikace s krytem dlážděným dopravní vzdálenost do 200 m jakékoliv délky objektu</t>
  </si>
  <si>
    <t>https://podminky.urs.cz/item/CS_URS_2023_02/998223011</t>
  </si>
  <si>
    <t>Výměna nosných částí krovů včetně profilace dle stávajícího vzhledu</t>
  </si>
  <si>
    <t>-1351815216</t>
  </si>
  <si>
    <t>Poznámka k položce:_x000D_
Poznámka k položce: Jedná se o kompletní výměnu včetně demontáže stávajících konstrukcí a přípravy pro osazení</t>
  </si>
  <si>
    <t>134611520</t>
  </si>
  <si>
    <t>421819291</t>
  </si>
  <si>
    <t>-155975090</t>
  </si>
  <si>
    <t>-1893360557</t>
  </si>
  <si>
    <t>-1906786096</t>
  </si>
  <si>
    <t>-1860789806</t>
  </si>
  <si>
    <t>-300410531</t>
  </si>
  <si>
    <t>-1854575888</t>
  </si>
  <si>
    <t>-1361134224</t>
  </si>
  <si>
    <t>-1325046743</t>
  </si>
  <si>
    <t>1451384436</t>
  </si>
  <si>
    <t>684285231</t>
  </si>
  <si>
    <t>76234391R</t>
  </si>
  <si>
    <t>Výměna stávajícící dřevěné stěny přístřešku včetně nosných sloupů - replika dle stávajícího vzhledu, příprava pro osazení fabrických oken</t>
  </si>
  <si>
    <t>-2029366101</t>
  </si>
  <si>
    <t>Poznámka k položce:_x000D_
Poznámka k položce: Stávající stěna bude kompletně vyměněna včetně sloupů a připravena pro osazení 3ks nových fabrických oken (samostatná dodávka v jiné položce).  Nutno zachovat vzhled dle stávající!</t>
  </si>
  <si>
    <t>61144014</t>
  </si>
  <si>
    <t>Okno fabrické pevně zasklené v kovovém rámu 90x200cm, členění dle stávajícího, bezpečnostní jednoduché zasklení s vloženou fólií (např. Stratobel 33.2)</t>
  </si>
  <si>
    <t>673701840</t>
  </si>
  <si>
    <t>Poznámka k položce:_x000D_
Poznámka k položce: boční stěna přístřešku</t>
  </si>
  <si>
    <t>1469741797</t>
  </si>
  <si>
    <t>-1085027075</t>
  </si>
  <si>
    <t>764001821</t>
  </si>
  <si>
    <t>Demontáž krytiny ze svitků nebo tabulí do suti</t>
  </si>
  <si>
    <t>2015525684</t>
  </si>
  <si>
    <t>Demontáž klempířských konstrukcí krytiny ze svitků nebo tabulí do suti</t>
  </si>
  <si>
    <t>https://podminky.urs.cz/item/CS_URS_2023_02/764001821</t>
  </si>
  <si>
    <t>764111641.LND</t>
  </si>
  <si>
    <t>Krytina střechy rovné drážkováním ze svitků LINDAB SEAMLINE Elite rš 670 mm sklonu do 30°</t>
  </si>
  <si>
    <t>-1367789509</t>
  </si>
  <si>
    <t>-1281686281</t>
  </si>
  <si>
    <t>2029204095</t>
  </si>
  <si>
    <t>-1038677932</t>
  </si>
  <si>
    <t>-997171926</t>
  </si>
  <si>
    <t>487603047</t>
  </si>
  <si>
    <t>940486758</t>
  </si>
  <si>
    <t>-1315714413</t>
  </si>
  <si>
    <t>1391462426</t>
  </si>
  <si>
    <t>2060816787</t>
  </si>
  <si>
    <t>1931277950</t>
  </si>
  <si>
    <t>1710622849</t>
  </si>
  <si>
    <t>-174763500</t>
  </si>
  <si>
    <t>1291241405</t>
  </si>
  <si>
    <t>1657317047</t>
  </si>
  <si>
    <t>-1079294647</t>
  </si>
  <si>
    <t>-1002209344</t>
  </si>
  <si>
    <t>329543967</t>
  </si>
  <si>
    <t>376072173</t>
  </si>
  <si>
    <t>-2066551950</t>
  </si>
  <si>
    <t>-506920158</t>
  </si>
  <si>
    <t>-1277465081</t>
  </si>
  <si>
    <t>1010499287</t>
  </si>
  <si>
    <t>004 - Oprava kotelny a sp...</t>
  </si>
  <si>
    <t>01 -  Zdroj tepla</t>
  </si>
  <si>
    <t>02 -  Armatury</t>
  </si>
  <si>
    <t>04 -  Potrubí</t>
  </si>
  <si>
    <t>07 -  Ostatní náklady, najetí, komplexní vyzkoušení, seřízení a zaregulování</t>
  </si>
  <si>
    <t xml:space="preserve">    722 - Zdravotechnika - vnitřní vodovod</t>
  </si>
  <si>
    <t xml:space="preserve">    724 - Zdravotechnika - strojní vybavení</t>
  </si>
  <si>
    <t xml:space="preserve">    731 - Ústřední vytápění - kotelny</t>
  </si>
  <si>
    <t xml:space="preserve">    784 - Dokončovací práce - malby a tapety</t>
  </si>
  <si>
    <t>611325412</t>
  </si>
  <si>
    <t>Oprava vnitřní vápenocementové hladké omítky stropů v rozsahu plochy přes 10 do 30 %</t>
  </si>
  <si>
    <t>580710513</t>
  </si>
  <si>
    <t>Oprava vápenocementové omítky vnitřních ploch hladké, tloušťky do 20 mm stropů, v rozsahu opravované plochy přes 10 do 30%</t>
  </si>
  <si>
    <t>https://podminky.urs.cz/item/CS_URS_2023_02/611325412</t>
  </si>
  <si>
    <t>611325421</t>
  </si>
  <si>
    <t>Oprava vnitřní vápenocementové štukové omítky stropů v rozsahu plochy do 10 %</t>
  </si>
  <si>
    <t>1810697451</t>
  </si>
  <si>
    <t>Oprava vápenocementové omítky vnitřních ploch štukové dvouvrstvé, tloušťky do 20 mm a tloušťky štuku do 3 mm stropů, v rozsahu opravované plochy do 10%</t>
  </si>
  <si>
    <t>https://podminky.urs.cz/item/CS_URS_2023_02/611325421</t>
  </si>
  <si>
    <t>612325412</t>
  </si>
  <si>
    <t>Oprava vnitřní vápenocementové hladké omítky stěn v rozsahu plochy přes 10 do 30 %</t>
  </si>
  <si>
    <t>1029487122</t>
  </si>
  <si>
    <t>Oprava vápenocementové omítky vnitřních ploch hladké, tloušťky do 20 mm stěn, v rozsahu opravované plochy přes 10 do 30%</t>
  </si>
  <si>
    <t>https://podminky.urs.cz/item/CS_URS_2023_02/612325412</t>
  </si>
  <si>
    <t>612325421</t>
  </si>
  <si>
    <t>Oprava vnitřní vápenocementové štukové omítky stěn v rozsahu plochy do 10 %</t>
  </si>
  <si>
    <t>1425267207</t>
  </si>
  <si>
    <t>Oprava vápenocementové omítky vnitřních ploch štukové dvouvrstvé, tloušťky do 20 mm a tloušťky štuku do 3 mm stěn, v rozsahu opravované plochy do 10%</t>
  </si>
  <si>
    <t>https://podminky.urs.cz/item/CS_URS_2023_02/612325421</t>
  </si>
  <si>
    <t>943211112</t>
  </si>
  <si>
    <t>Montáž lešení prostorového rámového lehkého s podlahami zatížení do 200 kg/m2 v přes 10 do 25 m</t>
  </si>
  <si>
    <t>-1309302541</t>
  </si>
  <si>
    <t>Lešení prostorové rámové lehké pracovní s podlahami s provozním zatížením tř. 3 do 200 kg/m2 výšky přes 10 do 25 m montáž</t>
  </si>
  <si>
    <t>https://podminky.urs.cz/item/CS_URS_2023_02/943211112</t>
  </si>
  <si>
    <t>943211212</t>
  </si>
  <si>
    <t>Příplatek k lešení prostorovému rámovému lehkému s podlahami do 200 kg/m2 v přes 10 do 25 m za každý den použití</t>
  </si>
  <si>
    <t>-1459078763</t>
  </si>
  <si>
    <t>Lešení prostorové rámové lehké pracovní s podlahami s provozním zatížením tř. 3 do 200 kg/m2 výšky přes 10 do 25 m příplatek k ceně za každý den použití</t>
  </si>
  <si>
    <t>https://podminky.urs.cz/item/CS_URS_2023_02/943211212</t>
  </si>
  <si>
    <t>943211812</t>
  </si>
  <si>
    <t>Demontáž lešení prostorového rámového lehkého s podlahami zatížení do 200 kg/m2 v přes 10 do 25 m</t>
  </si>
  <si>
    <t>-199248356</t>
  </si>
  <si>
    <t>Lešení prostorové rámové lehké pracovní s podlahami s provozním zatížením tř. 3 do 200 kg/m2 výšky přes 10 do 25 m demontáž</t>
  </si>
  <si>
    <t>https://podminky.urs.cz/item/CS_URS_2023_02/943211812</t>
  </si>
  <si>
    <t>978011141</t>
  </si>
  <si>
    <t>Otlučení (osekání) vnitřní vápenné nebo vápenocementové omítky stropů v rozsahu přes 10 do 30 %</t>
  </si>
  <si>
    <t>-1509730876</t>
  </si>
  <si>
    <t>Otlučení vápenných nebo vápenocementových omítek vnitřních ploch stropů, v rozsahu přes 10 do 30 %</t>
  </si>
  <si>
    <t>https://podminky.urs.cz/item/CS_URS_2023_02/978011141</t>
  </si>
  <si>
    <t>978013141</t>
  </si>
  <si>
    <t>Otlučení (osekání) vnitřní vápenné nebo vápenocementové omítky stěn v rozsahu přes 10 do 30 %</t>
  </si>
  <si>
    <t>-932706076</t>
  </si>
  <si>
    <t>Otlučení vápenných nebo vápenocementových omítek vnitřních ploch stěn s vyškrabáním spar, s očištěním zdiva, v rozsahu přes 10 do 30 %</t>
  </si>
  <si>
    <t>https://podminky.urs.cz/item/CS_URS_2023_02/978013141</t>
  </si>
  <si>
    <t>978012121</t>
  </si>
  <si>
    <t>Otlučení (osekání) vnitřní vápenné nebo vápenocementové omítky stropů rákosových v rozsahu přes 5 do 10 %</t>
  </si>
  <si>
    <t>1636124784</t>
  </si>
  <si>
    <t>Otlučení vápenných nebo vápenocementových omítek vnitřních ploch stropů rákosovaných, v rozsahu přes 5 do 10 %</t>
  </si>
  <si>
    <t>https://podminky.urs.cz/item/CS_URS_2023_02/978012121</t>
  </si>
  <si>
    <t>978013121</t>
  </si>
  <si>
    <t>Otlučení (osekání) vnitřní vápenné nebo vápenocementové omítky stěn v rozsahu přes 5 do 10 %</t>
  </si>
  <si>
    <t>-348466922</t>
  </si>
  <si>
    <t>Otlučení vápenných nebo vápenocementových omítek vnitřních ploch stěn s vyškrabáním spar, s očištěním zdiva, v rozsahu přes 5 do 10 %</t>
  </si>
  <si>
    <t>https://podminky.urs.cz/item/CS_URS_2023_02/978013121</t>
  </si>
  <si>
    <t>97805954R2.1</t>
  </si>
  <si>
    <t>Demontáž a zpětná montáž příp. přemístění garnýží, nástěnek, klaprámů, cedulí, nábytku a ost. doplňkových kcí pro provedení prací</t>
  </si>
  <si>
    <t>-615710469</t>
  </si>
  <si>
    <t>97805954R.1</t>
  </si>
  <si>
    <t>Stavební přípomoce pro elektroinstalaci, slaboproud a ZTI kompletní vč. zapravení a povrchové úpravy</t>
  </si>
  <si>
    <t>62924987</t>
  </si>
  <si>
    <t>949101111</t>
  </si>
  <si>
    <t>Lešení pomocné pro objekty pozemních staveb s lešeňovou podlahou v do 1,9 m zatížení do 150 kg/m2</t>
  </si>
  <si>
    <t>1497450032</t>
  </si>
  <si>
    <t>Lešení pomocné pracovní pro objekty pozemních staveb pro zatížení do 150 kg/m2, o výšce lešeňové podlahy do 1,9 m</t>
  </si>
  <si>
    <t>https://podminky.urs.cz/item/CS_URS_2023_02/949101111</t>
  </si>
  <si>
    <t>952901111</t>
  </si>
  <si>
    <t>Vyčištění budov bytové a občanské výstavby při výšce podlaží do 4 m</t>
  </si>
  <si>
    <t>1210288889</t>
  </si>
  <si>
    <t>Vyčištění budov nebo objektů před předáním do užívání budov bytové nebo občanské výstavby, světlé výšky podlaží do 4 m</t>
  </si>
  <si>
    <t>https://podminky.urs.cz/item/CS_URS_2023_02/952901111</t>
  </si>
  <si>
    <t>1142175536</t>
  </si>
  <si>
    <t>997013211</t>
  </si>
  <si>
    <t>Vnitrostaveništní doprava suti a vybouraných hmot pro budovy v do 6 m ručně</t>
  </si>
  <si>
    <t>1243632495</t>
  </si>
  <si>
    <t>Vnitrostaveništní doprava suti a vybouraných hmot vodorovně do 50 m svisle ručně pro budovy a haly výšky do 6 m</t>
  </si>
  <si>
    <t>https://podminky.urs.cz/item/CS_URS_2023_02/997013211</t>
  </si>
  <si>
    <t>-42291200</t>
  </si>
  <si>
    <t>2066951365</t>
  </si>
  <si>
    <t>-1577726309</t>
  </si>
  <si>
    <t>1553115172</t>
  </si>
  <si>
    <t>998011001</t>
  </si>
  <si>
    <t>Přesun hmot pro budovy zděné v do 6 m</t>
  </si>
  <si>
    <t>-459791597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</si>
  <si>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</si>
  <si>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https://podminky.urs.cz/item/CS_URS_2023_02/998011001</t>
  </si>
  <si>
    <t>01</t>
  </si>
  <si>
    <t xml:space="preserve"> Zdroj tepla</t>
  </si>
  <si>
    <t>01.01</t>
  </si>
  <si>
    <t>Závěsný elektrokotel o výkonu 40-45 kW vč. el. připojení, regulace a čidel</t>
  </si>
  <si>
    <t>ks</t>
  </si>
  <si>
    <t>-608613664</t>
  </si>
  <si>
    <t>01.02</t>
  </si>
  <si>
    <t>Ekvitermní čidlo</t>
  </si>
  <si>
    <t>-1366515766</t>
  </si>
  <si>
    <t>01.03</t>
  </si>
  <si>
    <t>Expanzní nádoba</t>
  </si>
  <si>
    <t>1657226876</t>
  </si>
  <si>
    <t>01.04</t>
  </si>
  <si>
    <t>Kulový kohout se zajištěním MK3/4"</t>
  </si>
  <si>
    <t>-250193842</t>
  </si>
  <si>
    <t>02</t>
  </si>
  <si>
    <t xml:space="preserve"> Armatury</t>
  </si>
  <si>
    <t>02.01</t>
  </si>
  <si>
    <t>Uzavírací kulový kohout DN32</t>
  </si>
  <si>
    <t>187018017</t>
  </si>
  <si>
    <t>02.02</t>
  </si>
  <si>
    <t>Zpětná klapka DN32</t>
  </si>
  <si>
    <t>7815435</t>
  </si>
  <si>
    <t>02.03</t>
  </si>
  <si>
    <t>Filtr DN32</t>
  </si>
  <si>
    <t>1985924249</t>
  </si>
  <si>
    <t>04</t>
  </si>
  <si>
    <t xml:space="preserve"> Potrubí</t>
  </si>
  <si>
    <t>04.0R</t>
  </si>
  <si>
    <t>Úprava a propojení stávající otopné soustavy s elektrokotlem kompletní včetně armatur a potrubí</t>
  </si>
  <si>
    <t>-1857704710</t>
  </si>
  <si>
    <t>07</t>
  </si>
  <si>
    <t xml:space="preserve"> Ostatní náklady, najetí, komplexní vyzkoušení, seřízení a zaregulování</t>
  </si>
  <si>
    <t>07.01</t>
  </si>
  <si>
    <t>topná zkouška dle ČSN 060310</t>
  </si>
  <si>
    <t>HZS</t>
  </si>
  <si>
    <t>952098824</t>
  </si>
  <si>
    <t>07.02</t>
  </si>
  <si>
    <t>najetí, seřízení a zaregulování</t>
  </si>
  <si>
    <t>-173882241</t>
  </si>
  <si>
    <t>07.03</t>
  </si>
  <si>
    <t>seznámení pracovníků s obsluhou a jejich zaškolení</t>
  </si>
  <si>
    <t>1095386078</t>
  </si>
  <si>
    <t>07.04</t>
  </si>
  <si>
    <t>vypuštění, napuštění a odvzdušnění soustavy, ošetření topné vody</t>
  </si>
  <si>
    <t>1577235986</t>
  </si>
  <si>
    <t>722</t>
  </si>
  <si>
    <t>Zdravotechnika - vnitřní vodovod</t>
  </si>
  <si>
    <t>722174003R</t>
  </si>
  <si>
    <t>Rozvody vnitřního vodovodu studené vody do 10m do DN 25 vč. osazení, upevnění, propojení, připojení, tlakové zkoušky, zednických přípomocí, potrubí, tvarovek, armatur, izolace a montážního materiálu a konečného zapravení</t>
  </si>
  <si>
    <t>soubor</t>
  </si>
  <si>
    <t>-269762492</t>
  </si>
  <si>
    <t>Poznámka k položce:_x000D_
Poznámka k položce: úprava pro dopouštění systému</t>
  </si>
  <si>
    <t>998722201</t>
  </si>
  <si>
    <t>Přesun hmot procentní pro vnitřní vodovod v objektech v do 6 m</t>
  </si>
  <si>
    <t>-1596837640</t>
  </si>
  <si>
    <t>Přesun hmot pro vnitřní vodovod stanovený procentní sazbou (%) z ceny vodorovná dopravní vzdálenost do 50 m v objektech výšky do 6 m</t>
  </si>
  <si>
    <t>https://podminky.urs.cz/item/CS_URS_2023_02/998722201</t>
  </si>
  <si>
    <t>724</t>
  </si>
  <si>
    <t>Zdravotechnika - strojní vybavení</t>
  </si>
  <si>
    <t>724221822</t>
  </si>
  <si>
    <t>Demontáž vodáren domovních s ponorným čerpadlem nádrž do 500 l a hl přes 15 do 30 m</t>
  </si>
  <si>
    <t>2083043896</t>
  </si>
  <si>
    <t>Demontáž domovních vodáren s ponornými čerpadly s příslušenstvím a tlakovou nádrží objemu do 500 l, hloubky přes 15 do 30 m</t>
  </si>
  <si>
    <t>https://podminky.urs.cz/item/CS_URS_2023_02/724221822</t>
  </si>
  <si>
    <t>731</t>
  </si>
  <si>
    <t>Ústřední vytápění - kotelny</t>
  </si>
  <si>
    <t>731100881</t>
  </si>
  <si>
    <t>Demontáž kotle litinového Ligno II nebo II-D 5 článků</t>
  </si>
  <si>
    <t>1949325511</t>
  </si>
  <si>
    <t>Demontáž kotlů litinových článkových počet čl./hmotnost kotle (t) 5 čl./1,620 t</t>
  </si>
  <si>
    <t>https://podminky.urs.cz/item/CS_URS_2023_02/731100881</t>
  </si>
  <si>
    <t>731890801</t>
  </si>
  <si>
    <t>Přemístění demontovaných kotelen umístěných ve výšce nebo hloubce objektu do 6 m</t>
  </si>
  <si>
    <t>1551804134</t>
  </si>
  <si>
    <t>Vnitrostaveništní přemístění vybouraných (demontovaných) hmot kotelen  vodorovně do 100 m umístěných ve výšce (hloubce) do 6 m</t>
  </si>
  <si>
    <t>https://podminky.urs.cz/item/CS_URS_2021_02/731890801</t>
  </si>
  <si>
    <t>783102801</t>
  </si>
  <si>
    <t>Odstranění nátěrů z KDK konstrukcí</t>
  </si>
  <si>
    <t>-2024542023</t>
  </si>
  <si>
    <t>Nátěry syntetické KDK 1x antikorozní, 1x základní, 2x email</t>
  </si>
  <si>
    <t>689273212</t>
  </si>
  <si>
    <t>784</t>
  </si>
  <si>
    <t>Dokončovací práce - malby a tapety</t>
  </si>
  <si>
    <t>784171121</t>
  </si>
  <si>
    <t>Zakrytí vnitřních ploch konstrukcí nebo prvků v místnostech v do 3,80 m</t>
  </si>
  <si>
    <t>-2098487403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</si>
  <si>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</si>
  <si>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https://podminky.urs.cz/item/CS_URS_2023_02/784171121</t>
  </si>
  <si>
    <t>784111001</t>
  </si>
  <si>
    <t>Oprášení (ometení ) podkladu v místnostech v do 3,80 m</t>
  </si>
  <si>
    <t>-1957981858</t>
  </si>
  <si>
    <t>Oprášení (ometení) podkladu v místnostech výšky do 3,80 m</t>
  </si>
  <si>
    <t>https://podminky.urs.cz/item/CS_URS_2023_02/784111001</t>
  </si>
  <si>
    <t>784111031</t>
  </si>
  <si>
    <t>Omytí podkladu v místnostech v do 3,80 m</t>
  </si>
  <si>
    <t>770671548</t>
  </si>
  <si>
    <t>Omytí podkladu omytí v místnostech výšky do 3,80 m</t>
  </si>
  <si>
    <t>https://podminky.urs.cz/item/CS_URS_2023_02/784111031</t>
  </si>
  <si>
    <t>784121001</t>
  </si>
  <si>
    <t>Oškrabání malby v místnostech v do 3,80 m</t>
  </si>
  <si>
    <t>1428924391</t>
  </si>
  <si>
    <t>Oškrabání malby v místnostech výšky do 3,80 m</t>
  </si>
  <si>
    <t>https://podminky.urs.cz/item/CS_URS_2023_02/784121001</t>
  </si>
  <si>
    <t>784121011</t>
  </si>
  <si>
    <t>Rozmývání podkladu po oškrabání malby v místnostech v do 3,80 m</t>
  </si>
  <si>
    <t>-12879414</t>
  </si>
  <si>
    <t>Rozmývání podkladu po oškrabání malby v místnostech výšky do 3,80 m</t>
  </si>
  <si>
    <t>https://podminky.urs.cz/item/CS_URS_2023_02/784121011</t>
  </si>
  <si>
    <t>784181101</t>
  </si>
  <si>
    <t>Základní akrylátová jednonásobná bezbarvá penetrace podkladu v místnostech v do 3,80 m</t>
  </si>
  <si>
    <t>592477891</t>
  </si>
  <si>
    <t>Penetrace podkladu jednonásobná základní akrylátová bezbarvá v místnostech výšky do 3,80 m</t>
  </si>
  <si>
    <t>https://podminky.urs.cz/item/CS_URS_2023_02/784181101</t>
  </si>
  <si>
    <t>784211111</t>
  </si>
  <si>
    <t>Dvojnásobné bílé malby ze směsí za mokra velmi dobře oděruvzdorných v místnostech v do 3,80 m</t>
  </si>
  <si>
    <t>-325874144</t>
  </si>
  <si>
    <t>Malby z malířských směsí oděruvzdorných za mokra dvojnásobné, bílé za mokra oděruvzdorné velmi dobře v místnostech výšky do 3,80 m</t>
  </si>
  <si>
    <t>https://podminky.urs.cz/item/CS_URS_2023_02/784211111</t>
  </si>
  <si>
    <t>784312021</t>
  </si>
  <si>
    <t>Dvojnásobné bílé vápenné malby v místnostech v do 3,80 m</t>
  </si>
  <si>
    <t>-962065114</t>
  </si>
  <si>
    <t>Malby vápenné dvojnásobné, bílé v místnostech výšky do 3,80 m</t>
  </si>
  <si>
    <t>https://podminky.urs.cz/item/CS_URS_2023_02/784312021</t>
  </si>
  <si>
    <t>784111009</t>
  </si>
  <si>
    <t>Oprášení (ometení ) podkladu na schodišti podlaží v přes 3,80 do 5,00 m</t>
  </si>
  <si>
    <t>-1031452204</t>
  </si>
  <si>
    <t>Oprášení (ometení) podkladu na schodišti o výšce podlaží přes 5,00 m</t>
  </si>
  <si>
    <t>https://podminky.urs.cz/item/CS_URS_2023_02/784111009</t>
  </si>
  <si>
    <t>784121009</t>
  </si>
  <si>
    <t>Oškrabání malby na schodišti podlaží v přes 3,80 do 5,00 m</t>
  </si>
  <si>
    <t>-1612603422</t>
  </si>
  <si>
    <t>Oškrabání malby na schodišti o výšce podlaží přes 3,80 do 5,00 m</t>
  </si>
  <si>
    <t>https://podminky.urs.cz/item/CS_URS_2023_02/784121009</t>
  </si>
  <si>
    <t>784121019</t>
  </si>
  <si>
    <t>Rozmývání podkladu po oškrabání malby na schodišti podlaží v přes 3,80 do 5,00 m</t>
  </si>
  <si>
    <t>-1926707783</t>
  </si>
  <si>
    <t>Rozmývání podkladu po oškrabání malby na schodišti o výšce podlaží přes 3,80 do 5,00 m</t>
  </si>
  <si>
    <t>https://podminky.urs.cz/item/CS_URS_2023_02/784121019</t>
  </si>
  <si>
    <t>784181109</t>
  </si>
  <si>
    <t>Základní akrylátová jednonásobná bezbarvá penetrace podkladu na schodišti podlaží v přes 3,80 do 5,00 m</t>
  </si>
  <si>
    <t>561197522</t>
  </si>
  <si>
    <t>Penetrace podkladu jednonásobná základní akrylátová bezbarvá na schodišti o výšce podlaží přes 3,80 do 5,00 m</t>
  </si>
  <si>
    <t>https://podminky.urs.cz/item/CS_URS_2023_02/784181109</t>
  </si>
  <si>
    <t>784211119</t>
  </si>
  <si>
    <t>Dvojnásobné bílé malby ze směsí za mokra velmi dobře oděruvzdorných na schodišti v přes 3,80 do 5,00 m</t>
  </si>
  <si>
    <t>1097378164</t>
  </si>
  <si>
    <t>Malby z malířských směsí oděruvzdorných za mokra dvojnásobné, bílé za mokra oděruvzdorné velmi dobře na schodišti o výšce podlaží přes 3,80 do 5,00 m</t>
  </si>
  <si>
    <t>https://podminky.urs.cz/item/CS_URS_2023_02/784211119</t>
  </si>
  <si>
    <t>005 - Ostatní venkovní úp...</t>
  </si>
  <si>
    <t xml:space="preserve">    1 -  Zemní práce</t>
  </si>
  <si>
    <t xml:space="preserve">    4 - Vodorovné konstrukce</t>
  </si>
  <si>
    <t xml:space="preserve">    99 - Přesun hmot</t>
  </si>
  <si>
    <t xml:space="preserve">    711 - Izolace proti vodě, vlhkosti a plynům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</si>
  <si>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</si>
  <si>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</si>
  <si>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</si>
  <si>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-629466291</t>
  </si>
  <si>
    <t>111201401</t>
  </si>
  <si>
    <t>Likvidace odstraněných křovin a stromů na hromadách průměru kmene do 100 mm pro jakoukoliv plochu</t>
  </si>
  <si>
    <t>-1144879355</t>
  </si>
  <si>
    <t>113107121</t>
  </si>
  <si>
    <t>Odstranění podkladu z kameniva drceného tl do 100 mm ručně</t>
  </si>
  <si>
    <t>514276460</t>
  </si>
  <si>
    <t>Odstranění podkladů nebo krytů ručně s přemístěním hmot na skládku na vzdálenost do 3 m nebo s naložením na dopravní prostředek z kameniva hrubého drceného, o tl. vrstvy do 100 mm</t>
  </si>
  <si>
    <t>https://podminky.urs.cz/item/CS_URS_2023_02/113107121</t>
  </si>
  <si>
    <t>122211101</t>
  </si>
  <si>
    <t>Odkopávky a prokopávky v hornině třídy těžitelnosti I, skupiny 3 ručně</t>
  </si>
  <si>
    <t>620795757</t>
  </si>
  <si>
    <t>Odkopávky a prokopávky ručně zapažené i nezapažené v hornině třídy těžitelnosti I skupiny 3</t>
  </si>
  <si>
    <t>https://podminky.urs.cz/item/CS_URS_2023_02/122211101</t>
  </si>
  <si>
    <t>132112111</t>
  </si>
  <si>
    <t>Hloubení rýh š do 800 mm v soudržných horninách třídy těžitelnosti I, skupiny 1 a 2 ručně</t>
  </si>
  <si>
    <t>-1116417858</t>
  </si>
  <si>
    <t>Hloubení rýh šířky do 800 mm ručně zapažených i nezapažených, s urovnáním dna do předepsaného profilu a spádu v hornině třídy těžitelnosti I skupiny 1 a 2 soudržných</t>
  </si>
  <si>
    <t>https://podminky.urs.cz/item/CS_URS_2021_02/132112111</t>
  </si>
  <si>
    <t>131351202</t>
  </si>
  <si>
    <t>Hloubení jam zapažených v hornině třídy těžitelnosti II skupiny 4 objem do 50 m3 strojně</t>
  </si>
  <si>
    <t>1130359793</t>
  </si>
  <si>
    <t>Hloubení zapažených jam a zářezů strojně s urovnáním dna do předepsaného profilu a spádu v hornině třídy těžitelnosti II skupiny 4 přes 20 do 50 m3</t>
  </si>
  <si>
    <t>https://podminky.urs.cz/item/CS_URS_2023_02/131351202</t>
  </si>
  <si>
    <t>151301201</t>
  </si>
  <si>
    <t>Zřízení hnaného pažení stěn výkopu hl do 4 m</t>
  </si>
  <si>
    <t>1564687128</t>
  </si>
  <si>
    <t>Zřízení pažení stěn výkopu bez rozepření nebo vzepření hnané, hloubky do 4 m</t>
  </si>
  <si>
    <t>https://podminky.urs.cz/item/CS_URS_2023_02/151301201</t>
  </si>
  <si>
    <t>151301211</t>
  </si>
  <si>
    <t>Odstranění pažení stěn hnaného hl do 4 m</t>
  </si>
  <si>
    <t>-255949904</t>
  </si>
  <si>
    <t>Odstranění pažení stěn výkopu bez rozepření nebo vzepření s uložením pažin na vzdálenost do 3 m od okraje výkopu hnané, hloubky do 4 m</t>
  </si>
  <si>
    <t>https://podminky.urs.cz/item/CS_URS_2023_02/151301211</t>
  </si>
  <si>
    <t>129001101</t>
  </si>
  <si>
    <t>Příplatek za ztížení odkopávky nebo prokopávky v blízkosti inženýrských sítí</t>
  </si>
  <si>
    <t>1438034530</t>
  </si>
  <si>
    <t>Příplatek k cenám vykopávek za ztížení vykopávky v blízkosti podzemního vedení nebo výbušnin v horninách jakékoliv třídy</t>
  </si>
  <si>
    <t>https://podminky.urs.cz/item/CS_URS_2023_02/129001101</t>
  </si>
  <si>
    <t>174101101</t>
  </si>
  <si>
    <t>Zásyp jam, šachet rýh nebo kolem objektů sypaninou se zhutněním</t>
  </si>
  <si>
    <t>-1818206822</t>
  </si>
  <si>
    <t>Zásyp sypaninou z jakékoliv horniny strojně s uložením výkopku ve vrstvách se zhutněním jam, šachet, rýh nebo kolem objektů v těchto vykopávkách</t>
  </si>
  <si>
    <t>https://podminky.urs.cz/item/CS_URS_2023_02/174101101</t>
  </si>
  <si>
    <t>58343872</t>
  </si>
  <si>
    <t>kamenivo drcené hrubé frakce 8/16</t>
  </si>
  <si>
    <t>-1339923174</t>
  </si>
  <si>
    <t>58341364</t>
  </si>
  <si>
    <t>kamenivo drcené drobné frakce 2/4</t>
  </si>
  <si>
    <t>-1744255501</t>
  </si>
  <si>
    <t>181951112</t>
  </si>
  <si>
    <t>Úprava pláně v hornině třídy těžitelnosti I skupiny 1 až 3 se zhutněním strojně</t>
  </si>
  <si>
    <t>1231127607</t>
  </si>
  <si>
    <t>Úprava pláně vyrovnáním výškových rozdílů strojně v hornině třídy těžitelnosti I, skupiny 1 až 3 se zhutněním</t>
  </si>
  <si>
    <t>https://podminky.urs.cz/item/CS_URS_2023_02/181951112</t>
  </si>
  <si>
    <t>162751117</t>
  </si>
  <si>
    <t>Vodorovné přemístění přes 9 000 do 10000 m výkopku/sypaniny z horniny třídy těžitelnosti I skupiny 1 až 3</t>
  </si>
  <si>
    <t>1017303480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</si>
  <si>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</si>
  <si>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</si>
  <si>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167151101</t>
  </si>
  <si>
    <t>Nakládání výkopku z hornin třídy těžitelnosti I skupiny 1 až 3 do 100 m3</t>
  </si>
  <si>
    <t>1645169565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</si>
  <si>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</si>
  <si>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</si>
  <si>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171201201</t>
  </si>
  <si>
    <t>Uložení sypaniny na skládky</t>
  </si>
  <si>
    <t>1149471539</t>
  </si>
  <si>
    <t>Uložení sypaniny na skládky nebo meziskládky bez hutnění s upravením uložené sypaniny do předepsaného tvaru</t>
  </si>
  <si>
    <t>https://podminky.urs.cz/item/CS_URS_2021_02/171201201</t>
  </si>
  <si>
    <t>997013873</t>
  </si>
  <si>
    <t>Poplatek za uložení stavebního odpadu na recyklační skládce (skládkovné) zeminy a kamení zatříděného do Katalogu odpadů pod kódem 17 05 04</t>
  </si>
  <si>
    <t>-1325486077</t>
  </si>
  <si>
    <t>https://podminky.urs.cz/item/CS_URS_2023_02/997013873</t>
  </si>
  <si>
    <t>34894111R</t>
  </si>
  <si>
    <t>Osazení zástěny mobilních WC a místa pro popelnice,povrchová úprava žárové zinkování, výplň tahokov, včetně ukotvení a přibetonování</t>
  </si>
  <si>
    <t>-887513296</t>
  </si>
  <si>
    <t>5534231R</t>
  </si>
  <si>
    <t>Zástěna mobilních WC, kompletní provedení včetně rámu a kotvení, výplň tahokov, povrchová úprava žárovým zinkováním</t>
  </si>
  <si>
    <t>858595712</t>
  </si>
  <si>
    <t>5534231R2</t>
  </si>
  <si>
    <t>Přístřešek pro popelnice 3x1,5x2,5m (dxšxv), kompletní provedení včetně ukotvení do zpevněné plochy s přibetonováním,  rámu a výplně z tahokovu, uzamykatelného vstupu a střechy z trapézového plechu, povrchová úprava žárovým zinkováním</t>
  </si>
  <si>
    <t>545866121</t>
  </si>
  <si>
    <t>59226107R</t>
  </si>
  <si>
    <t>D+M jímka prefabrikovaná železobetonová silnostěnná s povrch. úpravou s užitným objemem min. 15m3, zesílená pro pojezd do 40t, samonosná, odolná proti spodní vodě a vzedmutí</t>
  </si>
  <si>
    <t>-2118153993</t>
  </si>
  <si>
    <t>Poznámka k položce:_x000D_
Poznámka k položce: včetně atestu těsnosti dle ČSN 75 0905: 2014 – Zkoušky těsnosti vodárenských a kanalizačních nádrží  Jedná se o kompletní provedení včetně dodání na místo určení, urovnání, osazení, poklopu pro pojezd vozidly nad 3,5t zabezpečeného proti neoprávněné manipulaci, vyrovnávacími prstenci do úrovně stávajícího terénu dle stávajícího nátoku a všech ostatních souvsejících konstrukcí a prací</t>
  </si>
  <si>
    <t>72217094R</t>
  </si>
  <si>
    <t>Napojení stávající kanalizace do nové jímky</t>
  </si>
  <si>
    <t>-454039287</t>
  </si>
  <si>
    <t>933901111</t>
  </si>
  <si>
    <t>Provedení zkoušky vodotěsnosti nádrže do 1000 m3</t>
  </si>
  <si>
    <t>2070874687</t>
  </si>
  <si>
    <t>Zkoušky objektů a vymývání provedení zkoušky vodotěsnosti betonové nádrže jakéhokoliv druhu a tvaru, o obsahu do 1000 m3</t>
  </si>
  <si>
    <t>https://podminky.urs.cz/item/CS_URS_2023_02/933901111</t>
  </si>
  <si>
    <t>933901311</t>
  </si>
  <si>
    <t>Naplnění a vyprázdnění nádrže pro propláchnutí do 1000 m3</t>
  </si>
  <si>
    <t>-33130925</t>
  </si>
  <si>
    <t>Zkoušky objektů a vymývání naplnění a vyprázdnění nádrže pro účely vymývací (proplachovací) o obsahu do 1000 m3</t>
  </si>
  <si>
    <t>https://podminky.urs.cz/item/CS_URS_2023_02/933901311</t>
  </si>
  <si>
    <t>Vodorovné konstrukce</t>
  </si>
  <si>
    <t>451541111</t>
  </si>
  <si>
    <t>Lože pod potrubí otevřený výkop ze štěrkodrtě</t>
  </si>
  <si>
    <t>-548120985</t>
  </si>
  <si>
    <t>Lože pod potrubí, stoky a drobné objekty v otevřeném výkopu ze štěrkodrtě 0-63 mm</t>
  </si>
  <si>
    <t>https://podminky.urs.cz/item/CS_URS_2023_02/451541111</t>
  </si>
  <si>
    <t>452321161</t>
  </si>
  <si>
    <t>Podkladní desky ze ŽB bez zvýšených nároků na prostředí tř. C 25/30 otevřený výkop</t>
  </si>
  <si>
    <t>1553385977</t>
  </si>
  <si>
    <t>Podkladní a zajišťovací konstrukce z betonu železového v otevřeném výkopu bez zvýšených nároků na prostředí desky pod potrubí, stoky a drobné objekty z betonu tř. C 25/30</t>
  </si>
  <si>
    <t>https://podminky.urs.cz/item/CS_URS_2023_02/452321161</t>
  </si>
  <si>
    <t>452368211</t>
  </si>
  <si>
    <t>Výztuž podkladních desek nebo bloků nebo pražců otevřený výkop ze svařovaných sítí Kari</t>
  </si>
  <si>
    <t>123448483</t>
  </si>
  <si>
    <t>Výztuž podkladních desek, bloků nebo pražců v otevřeném výkopu ze svařovaných sítí typu Kari</t>
  </si>
  <si>
    <t>https://podminky.urs.cz/item/CS_URS_2023_02/452368211</t>
  </si>
  <si>
    <t>5647611R1</t>
  </si>
  <si>
    <t>Podklad z kameniva hrubého drceného vel. 16-32 mm tl 200 mm</t>
  </si>
  <si>
    <t>959410792</t>
  </si>
  <si>
    <t>Podklad nebo kryt z kameniva hrubého drceného  vel. 16-32 mm s rozprostřením a zhutněním, po zhutnění tl. 200 mm</t>
  </si>
  <si>
    <t>https://podminky.urs.cz/item/CS_URS_2021_02/5647611R1</t>
  </si>
  <si>
    <t>-1567390044</t>
  </si>
  <si>
    <t>-2110263801</t>
  </si>
  <si>
    <t>489844074</t>
  </si>
  <si>
    <t>59245620</t>
  </si>
  <si>
    <t>dlažba desková betonová tl 60mm přírodní</t>
  </si>
  <si>
    <t>1089541890</t>
  </si>
  <si>
    <t>BET.K06C01</t>
  </si>
  <si>
    <t>BETONOVÁ DLAŽBA BEST-KLASIKO, VÝŠKA 6CM, PŘÍRODNÍ</t>
  </si>
  <si>
    <t>-402874596</t>
  </si>
  <si>
    <t>916231213</t>
  </si>
  <si>
    <t>Osazení chodníkového obrubníku betonového stojatého s boční opěrou do lože z betonu prostého</t>
  </si>
  <si>
    <t>-556631948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</si>
  <si>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</si>
  <si>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</si>
  <si>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59217017</t>
  </si>
  <si>
    <t>obrubník betonový chodníkový 1000x100x250mm</t>
  </si>
  <si>
    <t>-332541852</t>
  </si>
  <si>
    <t>59217037</t>
  </si>
  <si>
    <t>obrubník betonový parkový přírodní 500x50x200mm</t>
  </si>
  <si>
    <t>979641670</t>
  </si>
  <si>
    <t>Předformátované vodorovné dopravní značení čára šířky 50mm</t>
  </si>
  <si>
    <t>-1810950186</t>
  </si>
  <si>
    <t>87131031R.1</t>
  </si>
  <si>
    <t>Kanalizační přípojka DN 150 kompletní vč. zemních prací, s výtokem do vodoteče a vhodným ukončením a uvedením povrchu do původního stavu (odvod dešťové vody)</t>
  </si>
  <si>
    <t>828987945</t>
  </si>
  <si>
    <t>Vytyčení, zajištění a ochrana stávajících inženýrských sítí vč. jejich dočasného zabezpečení a zajištění po dobu akce</t>
  </si>
  <si>
    <t>151014605</t>
  </si>
  <si>
    <t>7651R2</t>
  </si>
  <si>
    <t>Ekologická likvidace obsahu jímky vč. desinfekce a vymytí</t>
  </si>
  <si>
    <t>-1761543222</t>
  </si>
  <si>
    <t>Poznámka k položce:_x000D_
Poznámka k položce: předpokládaný objem cca 15 m3</t>
  </si>
  <si>
    <t>98151311R</t>
  </si>
  <si>
    <t>Demolice stávající jímky</t>
  </si>
  <si>
    <t>-632041947</t>
  </si>
  <si>
    <t>981513114</t>
  </si>
  <si>
    <t>Demolice konstrukcí objektů z betonu železového těžkou mechanizací</t>
  </si>
  <si>
    <t>-158555120</t>
  </si>
  <si>
    <t>Demolice konstrukcí objektů těžkými mechanizačními prostředky konstrukcí ze železobetonu</t>
  </si>
  <si>
    <t>https://podminky.urs.cz/item/CS_URS_2023_02/981513114</t>
  </si>
  <si>
    <t>966073810</t>
  </si>
  <si>
    <t>Rozebrání vrat a vrátek k oplocení pl do 2 m2</t>
  </si>
  <si>
    <t>-1975011044</t>
  </si>
  <si>
    <t>Rozebrání vrat a vrátek k oplocení plochy jednotlivě do 2 m2</t>
  </si>
  <si>
    <t>https://podminky.urs.cz/item/CS_URS_2023_02/966073810</t>
  </si>
  <si>
    <t>-1752511319</t>
  </si>
  <si>
    <t>997006512</t>
  </si>
  <si>
    <t>Vodorovné doprava suti s naložením a složením na skládku přes 100 m do 1 km</t>
  </si>
  <si>
    <t>-1945143595</t>
  </si>
  <si>
    <t>Vodorovná doprava suti na skládku s naložením na dopravní prostředek a složením přes 100 m do 1 km</t>
  </si>
  <si>
    <t>https://podminky.urs.cz/item/CS_URS_2023_02/997006512</t>
  </si>
  <si>
    <t>997006519</t>
  </si>
  <si>
    <t>Příplatek k vodorovnému přemístění suti na skládku ZKD 1 km přes 1 km</t>
  </si>
  <si>
    <t>27001739</t>
  </si>
  <si>
    <t>Vodorovná doprava suti na skládku Příplatek k ceně -6512 za každý další i započatý 1 km</t>
  </si>
  <si>
    <t>https://podminky.urs.cz/item/CS_URS_2023_02/997006519</t>
  </si>
  <si>
    <t>997006551</t>
  </si>
  <si>
    <t>Hrubé urovnání suti na skládce bez zhutnění</t>
  </si>
  <si>
    <t>-880549102</t>
  </si>
  <si>
    <t>https://podminky.urs.cz/item/CS_URS_2023_02/997006551</t>
  </si>
  <si>
    <t>1233640720</t>
  </si>
  <si>
    <t>997013862</t>
  </si>
  <si>
    <t>Poplatek za uložení stavebního odpadu na recyklační skládce (skládkovné) z armovaného betonu kód odpadu 17 01 01</t>
  </si>
  <si>
    <t>-565399699</t>
  </si>
  <si>
    <t>Poplatek za uložení stavebního odpadu na recyklační skládce (skládkovné) z armovaného betonu zatříděného do Katalogu odpadů pod kódem 17 01 01</t>
  </si>
  <si>
    <t>https://podminky.urs.cz/item/CS_URS_2023_02/997013862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</si>
  <si>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</si>
  <si>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</si>
  <si>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</si>
  <si>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</si>
  <si>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-862499785</t>
  </si>
  <si>
    <t>Izolace proti zemní vlhkosti a beztlakové vodě nopovými fóliemi na ploše svislé S vrstva ochranná, odvětrávací a drenážní s nakašírovanou filtrační textilií výška nopku 4,0 mm, tl. fólie do 0,6 mm</t>
  </si>
  <si>
    <t>https://podminky.urs.cz/item/CS_URS_2023_02/711161221</t>
  </si>
  <si>
    <t>711161384</t>
  </si>
  <si>
    <t>Izolace proti zemní vlhkosti nopovou fólií ukončení provětrávací lištou</t>
  </si>
  <si>
    <t>1249926606</t>
  </si>
  <si>
    <t>Izolace proti zemní vlhkosti a beztlakové vodě nopovými fóliemi ostatní ukončení izolace provětrávací lištou</t>
  </si>
  <si>
    <t>https://podminky.urs.cz/item/CS_URS_2023_02/711161384</t>
  </si>
  <si>
    <t>998711201</t>
  </si>
  <si>
    <t>Přesun hmot procentní pro izolace proti vodě, vlhkosti a plynům v objektech v do 6 m</t>
  </si>
  <si>
    <t>1546673912</t>
  </si>
  <si>
    <t>Přesun hmot pro izolace proti vodě, vlhkosti a plynům stanovený procentní sazbou (%) z ceny vodorovná dopravní vzdálenost do 50 m v objektech výšky do 6 m</t>
  </si>
  <si>
    <t>https://podminky.urs.cz/item/CS_URS_2023_02/998711201</t>
  </si>
  <si>
    <t>006 - Elektroinstalace (SEE)</t>
  </si>
  <si>
    <t>D1 - Dodávky, Elektromontáže, Přidružené výkony k elektropracím</t>
  </si>
  <si>
    <t>D2 - Dodávky a elektromontáže k rozvaděčům</t>
  </si>
  <si>
    <t>D3 - Demontáže</t>
  </si>
  <si>
    <t>D4 - Hromosvod a uzemnění, zemní práce</t>
  </si>
  <si>
    <t>D5 - Ostatní náklady</t>
  </si>
  <si>
    <t>D6 - Revize, zkoušky, měření</t>
  </si>
  <si>
    <t>D1</t>
  </si>
  <si>
    <t>Dodávky, Elektromontáže, Přidružené výkony k elektropracím</t>
  </si>
  <si>
    <t>21081000R2</t>
  </si>
  <si>
    <t>Systém spínaní venkovního osvětlení a prosvětlených označníků stanice -  Digitální soumrakový spínač se spínacími hodinami, napájení 230V, včetně externího senzoru kompletní vč. dopojení</t>
  </si>
  <si>
    <t>-572160403</t>
  </si>
  <si>
    <t>Poznámka k položce:_x000D_
Poznámka k položce: Umístění a napojení čidla dle vyjádření zástupce investora na místě.  Provedení dle předpisu pro osvětlení venkovních železničních prostor SŽDC E11 č.j.: S 14840/11-OAE</t>
  </si>
  <si>
    <t>R311317</t>
  </si>
  <si>
    <t>krabice přechodová se svorkovnicí a víčkem, pro zapuštěnou montáž, samozhášivý plast 200x200x70mm, 400V/16A, IP44</t>
  </si>
  <si>
    <t>1317159413</t>
  </si>
  <si>
    <t>741112001</t>
  </si>
  <si>
    <t>Montáž krabice zapuštěná plastová kruhová</t>
  </si>
  <si>
    <t>-1505581872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</si>
  <si>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</si>
  <si>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https://podminky.urs.cz/item/CS_URS_2023_02/741112001</t>
  </si>
  <si>
    <t>R</t>
  </si>
  <si>
    <t>drobný montážní a pomocný materiál</t>
  </si>
  <si>
    <t>-1776393197</t>
  </si>
  <si>
    <t>34823744</t>
  </si>
  <si>
    <t>A - Sv. přisazené liniové LED, průmyslové 50W/230V, 6500lm, IP66, IK08</t>
  </si>
  <si>
    <t>1237612697</t>
  </si>
  <si>
    <t>7493100650</t>
  </si>
  <si>
    <t>VO - Venkovní náklopný LED reflektor, přisazená montáž, 29W/230V, 3250lm, 4000K, IP66, certifikovaný pro drážní prostředí</t>
  </si>
  <si>
    <t>-391319719</t>
  </si>
  <si>
    <t>741371001</t>
  </si>
  <si>
    <t>Montáž svítidlo zářivkové bytové stropní přisazené 1 zdroj bez krytu</t>
  </si>
  <si>
    <t>940678621</t>
  </si>
  <si>
    <t>Montáž svítidel zářivkových se zapojením vodičů bytových nebo společenských místností stropních přisazených 1 zdroj bez krytu</t>
  </si>
  <si>
    <t>https://podminky.urs.cz/item/CS_URS_2023_02/741371001</t>
  </si>
  <si>
    <t>000152217</t>
  </si>
  <si>
    <t>kabel AYKY 3x150+70</t>
  </si>
  <si>
    <t>-2080134345</t>
  </si>
  <si>
    <t>000152216</t>
  </si>
  <si>
    <t>kabel AYKY 3x120+70</t>
  </si>
  <si>
    <t>-316555930</t>
  </si>
  <si>
    <t>101214</t>
  </si>
  <si>
    <t>kabel CYKY 3x70+50</t>
  </si>
  <si>
    <t>71030901</t>
  </si>
  <si>
    <t>000101208</t>
  </si>
  <si>
    <t>kabel CYKY 4x6</t>
  </si>
  <si>
    <t>-1538355185</t>
  </si>
  <si>
    <t>101106</t>
  </si>
  <si>
    <t>kabel CYKY 3x2,5</t>
  </si>
  <si>
    <t>-1932769269</t>
  </si>
  <si>
    <t>R101105</t>
  </si>
  <si>
    <t>kabel CYKY 2x1,5</t>
  </si>
  <si>
    <t>-1929487850</t>
  </si>
  <si>
    <t>210901087</t>
  </si>
  <si>
    <t>uložení kabel Al(-1kV AYKY) pevně ul.do 3x150/4x120/5x70</t>
  </si>
  <si>
    <t>1571789845</t>
  </si>
  <si>
    <t>210810103</t>
  </si>
  <si>
    <t>uložení kabel Cu(-1kV CYKY)pevně uložený do 3x70/4x50/5x35</t>
  </si>
  <si>
    <t>-2145728782</t>
  </si>
  <si>
    <t>21081013</t>
  </si>
  <si>
    <t>uložení kabelu Cu(-CYKY) do 5x10/12x4/19x2,5/24x1,5</t>
  </si>
  <si>
    <t>-1263341356</t>
  </si>
  <si>
    <t>210100001</t>
  </si>
  <si>
    <t>Ukončení vodičů v rozváděči nebo na přístroji včetně zapojení průřezu žíly do 2,5 mm2</t>
  </si>
  <si>
    <t>-2121067617</t>
  </si>
  <si>
    <t>Ukončení vodičů izolovaných s označením a zapojením v rozváděči nebo na přístroji průřezu žíly do 2,5 mm2</t>
  </si>
  <si>
    <t>https://podminky.urs.cz/item/CS_URS_2023_02/210100001</t>
  </si>
  <si>
    <t>210100003</t>
  </si>
  <si>
    <t>Ukončení vodičů v rozváděči nebo na přístroji včetně zapojení průřezu žíly do 16 mm2</t>
  </si>
  <si>
    <t>-800113216</t>
  </si>
  <si>
    <t>Ukončení vodičů izolovaných s označením a zapojením v rozváděči nebo na přístroji průřezu žíly do 16 mm2</t>
  </si>
  <si>
    <t>https://podminky.urs.cz/item/CS_URS_2023_02/210100003</t>
  </si>
  <si>
    <t>210100101</t>
  </si>
  <si>
    <t>Ukončení vodičů na svorkovnici s otevřením a uzavřením krytu včetně zapojení průřezu žíly do 16 mm2</t>
  </si>
  <si>
    <t>1852257743</t>
  </si>
  <si>
    <t>Ukončení vodičů izolovaných s označením a zapojením na svorkovnici s otevřením a uzavřením krytu průřezu žíly do 16 mm2</t>
  </si>
  <si>
    <t>https://podminky.urs.cz/item/CS_URS_2023_02/210100101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</si>
  <si>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</si>
  <si>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</si>
  <si>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-24794079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</si>
  <si>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</si>
  <si>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</t>
  </si>
  <si>
    <t>-1230222140</t>
  </si>
  <si>
    <t>34571350</t>
  </si>
  <si>
    <t>trubka elektroinstalační ohebná dvouplášťová korugovaná D32/40 mm, HDPE+LDPE</t>
  </si>
  <si>
    <t>563510665</t>
  </si>
  <si>
    <t>742110001</t>
  </si>
  <si>
    <t>montáž trubek elektroinstalačních plastových ohebných uložených pod omítku včetně zasekání</t>
  </si>
  <si>
    <t>1718283876</t>
  </si>
  <si>
    <t>Montáž trubek elektroinstalačních plastových ohebných uložených pod omítku včetně zasekání</t>
  </si>
  <si>
    <t>https://podminky.urs.cz/item/CS_URS_2021_02/742110001</t>
  </si>
  <si>
    <t>D2</t>
  </si>
  <si>
    <t>Dodávky a elektromontáže k rozvaděčům</t>
  </si>
  <si>
    <t>R.1</t>
  </si>
  <si>
    <t>nový elektroměrový rozvaděč RE1, pro 12 elektroměrových pozic (3x4), ve standardu ČEZ. Rozměr šxvxh 1025x1885x300. Venkovní provedení pro zapuštěnou montáž. Osazen 5ks 3f elm s jištěním + 5ks HDO. Včetně montáže, výstroje a zapojení - dle platného shéma r</t>
  </si>
  <si>
    <t>-837249845</t>
  </si>
  <si>
    <t>R.2</t>
  </si>
  <si>
    <t>nový elektroměrový rozvaděč RE2, pro nepřímé měření do 160A - 2 pozice (elm+HDO), ve standardu ČEZ. Rozměr šxvxh 940x600x300. Venkovní provedení pro zapuštěnou montáž.  Včetně vstupního jističe a transformátorů MTP xx/5A - dle platného shéma rozvaděče</t>
  </si>
  <si>
    <t>1105817434</t>
  </si>
  <si>
    <t>R.3</t>
  </si>
  <si>
    <t>úprava zapojení a dozbrojení stávající kabelové skříně R110, dle platného schéma zapojení</t>
  </si>
  <si>
    <t>-1189086902</t>
  </si>
  <si>
    <t>R.4</t>
  </si>
  <si>
    <t>úprava zapojení a dozbrojení stávajícího rozvaděče RVO, dle platného schéma zapojení</t>
  </si>
  <si>
    <t>1151167844</t>
  </si>
  <si>
    <t>D3</t>
  </si>
  <si>
    <t>Demontáže</t>
  </si>
  <si>
    <t>210901035</t>
  </si>
  <si>
    <t>kabel Al(-AYKY) pevně uložený do 2x16/3x10/5 /dmtž</t>
  </si>
  <si>
    <t>-2054284658</t>
  </si>
  <si>
    <t>210200011</t>
  </si>
  <si>
    <t>svítidlo bytové stropní /dmtž</t>
  </si>
  <si>
    <t>-1824419018</t>
  </si>
  <si>
    <t>R.5</t>
  </si>
  <si>
    <t>další nespecifikované položky (ventilátory, atd…)</t>
  </si>
  <si>
    <t>-2092969170</t>
  </si>
  <si>
    <t>D4</t>
  </si>
  <si>
    <t>Hromosvod a uzemnění, zemní práce</t>
  </si>
  <si>
    <t>35442062</t>
  </si>
  <si>
    <t>zemnící pásek FeZn 30/4mm</t>
  </si>
  <si>
    <t>117734843</t>
  </si>
  <si>
    <t>210220001</t>
  </si>
  <si>
    <t>Montáž uzemňovacího vedení vodičů FeZn pomocí svorek na povrchu páskou do 120 mm2</t>
  </si>
  <si>
    <t>171395213</t>
  </si>
  <si>
    <t>Montáž uzemňovacího vedení s upevněním, propojením a připojením pomocí svorek na povrchu vodičů FeZn páskou průřezu do 120 mm2</t>
  </si>
  <si>
    <t>https://podminky.urs.cz/item/CS_URS_2023_02/210220001</t>
  </si>
  <si>
    <t>35442062.1</t>
  </si>
  <si>
    <t>zemnící drát FeZn pr.10mm</t>
  </si>
  <si>
    <t>-696888110</t>
  </si>
  <si>
    <t>210220001.1</t>
  </si>
  <si>
    <t>zemnící drát FeZn pr.10mm, úplná mtž</t>
  </si>
  <si>
    <t>-282214116</t>
  </si>
  <si>
    <t>295111</t>
  </si>
  <si>
    <t>zemnící tyč do 2m, FeZn se svorkou</t>
  </si>
  <si>
    <t>1676179334</t>
  </si>
  <si>
    <t>210220361</t>
  </si>
  <si>
    <t>Montáž tyčí zemnicích délky do 2 m s připojením na svodové nebo uzemňovací vedení</t>
  </si>
  <si>
    <t>-692158182</t>
  </si>
  <si>
    <t>Montáž hromosvodného vedení zemnicích desek a tyčí s připojením na svodové nebo uzemňovací vedení bez příslušenství tyčí, délky do 2 m</t>
  </si>
  <si>
    <t>https://podminky.urs.cz/item/CS_URS_2023_02/210220361</t>
  </si>
  <si>
    <t>R311317.1</t>
  </si>
  <si>
    <t>krabice zapuštěná s víčkem a ekvipotenciální svorkovnicí (HOP) KO 125, samozhášivý plast 150x150x73mm, 400V/16A, IP44</t>
  </si>
  <si>
    <t>-159103270</t>
  </si>
  <si>
    <t>741112001.1</t>
  </si>
  <si>
    <t>montáž a zapojení krabice zapuštěná s víčkem a ekvipotenciální svorkovnicí (HOP) KO 125</t>
  </si>
  <si>
    <t>1751536519</t>
  </si>
  <si>
    <t>295012</t>
  </si>
  <si>
    <t>jímací vedení drát AlMgSi pr.8mm</t>
  </si>
  <si>
    <t>-515997019</t>
  </si>
  <si>
    <t>741420001</t>
  </si>
  <si>
    <t>Montáž drát nebo lano hromosvodné svodové D do 10 mm s podpěrou</t>
  </si>
  <si>
    <t>-1564965565</t>
  </si>
  <si>
    <t>Montáž hromosvodného vedení svodových drátů nebo lan s podpěrami, Ø do 10 mm</t>
  </si>
  <si>
    <t>https://podminky.urs.cz/item/CS_URS_2023_02/741420001</t>
  </si>
  <si>
    <t>R295352</t>
  </si>
  <si>
    <t>podpěra vedení hřebenová</t>
  </si>
  <si>
    <t>-657194866</t>
  </si>
  <si>
    <t>295352</t>
  </si>
  <si>
    <t>podpěra vedení PV na ploché a šikmé střeše</t>
  </si>
  <si>
    <t>2068905781</t>
  </si>
  <si>
    <t>295312</t>
  </si>
  <si>
    <t>podpěra vedení do zdiva PV1a15 150mm FeZn</t>
  </si>
  <si>
    <t>1849258612</t>
  </si>
  <si>
    <t>295223</t>
  </si>
  <si>
    <t>jímací tyč hladká JR2,0 FeZn pr.19/2000mm</t>
  </si>
  <si>
    <t>-1713061162</t>
  </si>
  <si>
    <t>295251</t>
  </si>
  <si>
    <t>ochranná stříška jímače OSH FeZn horní</t>
  </si>
  <si>
    <t>-849417784</t>
  </si>
  <si>
    <t>295252</t>
  </si>
  <si>
    <t>ochranná stříška jímače OSD FeZn dolní</t>
  </si>
  <si>
    <t>588477982</t>
  </si>
  <si>
    <t>295411</t>
  </si>
  <si>
    <t>svorka k jímací tyči SJ1 4šrouby FeZn</t>
  </si>
  <si>
    <t>927262595</t>
  </si>
  <si>
    <t>210220221</t>
  </si>
  <si>
    <t>Montáž tyčí jímacích délky do 3 m na konstrukci ocelovou</t>
  </si>
  <si>
    <t>-1381397585</t>
  </si>
  <si>
    <t>Montáž hromosvodného vedení jímacích tyčí délky do 3 m na konstrukci ocelovou</t>
  </si>
  <si>
    <t>https://podminky.urs.cz/item/CS_URS_2023_02/210220221</t>
  </si>
  <si>
    <t>295811</t>
  </si>
  <si>
    <t>distanční izolační tyč do 430mm, pro oddálený jímač</t>
  </si>
  <si>
    <t>1992241726</t>
  </si>
  <si>
    <t>R210220221</t>
  </si>
  <si>
    <t>distanční izolační tyč, úplná montáž</t>
  </si>
  <si>
    <t>486228243</t>
  </si>
  <si>
    <t>295401</t>
  </si>
  <si>
    <t>svorka univerzální SU FeZn</t>
  </si>
  <si>
    <t>1540490287</t>
  </si>
  <si>
    <t>210220301</t>
  </si>
  <si>
    <t>Montáž svorek hromosvodných se 2 šrouby</t>
  </si>
  <si>
    <t>-1461480058</t>
  </si>
  <si>
    <t>Montáž hromosvodného vedení svorek se 2 šrouby</t>
  </si>
  <si>
    <t>https://podminky.urs.cz/item/CS_URS_2023_02/210220301</t>
  </si>
  <si>
    <t>295406</t>
  </si>
  <si>
    <t>svorka křížová SK FeZn</t>
  </si>
  <si>
    <t>133256924</t>
  </si>
  <si>
    <t>210220302</t>
  </si>
  <si>
    <t>Montáž svorek hromosvodných se 3 a více šrouby</t>
  </si>
  <si>
    <t>-1604866757</t>
  </si>
  <si>
    <t>Montáž hromosvodného vedení svorek se 3 a více šrouby</t>
  </si>
  <si>
    <t>https://podminky.urs.cz/item/CS_URS_2023_02/210220302</t>
  </si>
  <si>
    <t>295452</t>
  </si>
  <si>
    <t>ochranný úhelník svodu OU délka 2,0m</t>
  </si>
  <si>
    <t>1626872908</t>
  </si>
  <si>
    <t>295461</t>
  </si>
  <si>
    <t>držák úhelníku DOUa 150mm FeZn středový do zdiva</t>
  </si>
  <si>
    <t>-1171964284</t>
  </si>
  <si>
    <t>210220372</t>
  </si>
  <si>
    <t>Montáž ochranných prvků hromosvodného vedení - úhelníků nebo trubek do zdiva</t>
  </si>
  <si>
    <t>-1081949595</t>
  </si>
  <si>
    <t>Montáž hromosvodného vedení ochranných prvků a doplňků úhelníků nebo trubek s držáky do zdiva</t>
  </si>
  <si>
    <t>https://podminky.urs.cz/item/CS_URS_2023_02/210220372</t>
  </si>
  <si>
    <t>295404</t>
  </si>
  <si>
    <t>svorka zkušební ZS FeZn</t>
  </si>
  <si>
    <t>-931885365</t>
  </si>
  <si>
    <t>210220302.1</t>
  </si>
  <si>
    <t>svorka zkušební ZS FeZn, úplná montáž</t>
  </si>
  <si>
    <t>2122353551</t>
  </si>
  <si>
    <t>460200164</t>
  </si>
  <si>
    <t>výkop rýhy pro zemnící pásek, š.35, hl.80cm, tz.4/ko1.0</t>
  </si>
  <si>
    <t>1574398542</t>
  </si>
  <si>
    <t>460560164</t>
  </si>
  <si>
    <t>zához kabelové rýhy š.35, hl.80cm, tz.4</t>
  </si>
  <si>
    <t>2141015319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</si>
  <si>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</si>
  <si>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https://podminky.urs.cz/item/CS_URS_2021_02/460560164</t>
  </si>
  <si>
    <t>460620014</t>
  </si>
  <si>
    <t>provizorní úprava terénu, třída zeminy 4</t>
  </si>
  <si>
    <t>602770707</t>
  </si>
  <si>
    <t>D5</t>
  </si>
  <si>
    <t>Ostatní náklady</t>
  </si>
  <si>
    <t>218009001</t>
  </si>
  <si>
    <t>poplatek za recyklaci svítidla</t>
  </si>
  <si>
    <t>1321700218</t>
  </si>
  <si>
    <t>218009011</t>
  </si>
  <si>
    <t>poplatek za recyklaci světelného zdroje</t>
  </si>
  <si>
    <t>968171315</t>
  </si>
  <si>
    <t>219001213</t>
  </si>
  <si>
    <t>vybour.otvoru ve zdi/cihla/ do pr.60mm/tl.do 0,45m</t>
  </si>
  <si>
    <t>2012093974</t>
  </si>
  <si>
    <t>219002611</t>
  </si>
  <si>
    <t>vysekání rýhy/zeď cihla/ hl.do 30mm/š.do 30mm</t>
  </si>
  <si>
    <t>-1668541823</t>
  </si>
  <si>
    <t>219003236</t>
  </si>
  <si>
    <t>zazdívka otvoru ve zdivu/cihla/do 0,25m2/tl.0,90m</t>
  </si>
  <si>
    <t>-1770978165</t>
  </si>
  <si>
    <t>219003613</t>
  </si>
  <si>
    <t>omítka na stěně/jednotl.plocha do 1,00m2/vč.malty</t>
  </si>
  <si>
    <t>-735159973</t>
  </si>
  <si>
    <t>D6</t>
  </si>
  <si>
    <t>Revize, zkoušky, měření</t>
  </si>
  <si>
    <t>R.6</t>
  </si>
  <si>
    <t>Zkoušky technologických zařízení pod napětím včetně vyhotovení průkazu způsobilosti UTZ</t>
  </si>
  <si>
    <t>1512665373</t>
  </si>
  <si>
    <t>R.7</t>
  </si>
  <si>
    <t>Uvedení do provozu</t>
  </si>
  <si>
    <t>-2136970476</t>
  </si>
  <si>
    <t>21730901</t>
  </si>
  <si>
    <t>vypracování zprávy VR/cena akce do 1.000.000 kč</t>
  </si>
  <si>
    <t>-1943372126</t>
  </si>
  <si>
    <t>210280003</t>
  </si>
  <si>
    <t>Zkoušky a prohlídky el rozvodů a zařízení celková prohlídka pro objem montážních prací přes 500 do 1 000 tis Kč</t>
  </si>
  <si>
    <t>-1928106228</t>
  </si>
  <si>
    <t>Zkoušky a prohlídky elektrických rozvodů a zařízení celková prohlídka, zkoušení, měření a vyhotovení revizní zprávy pro objem montážních prací přes 500 do 1000 tisíc Kč</t>
  </si>
  <si>
    <t>https://podminky.urs.cz/item/CS_URS_2023_02/210280003</t>
  </si>
  <si>
    <t>007 - Demolice</t>
  </si>
  <si>
    <t>Odstranění křovin a stromů s odstraněním kořenů průměru kmene do 100 mm do sklonu terénu 1 : 5, při celkové ploše do 1 000 m2 včetně likvidace</t>
  </si>
  <si>
    <t>-1122436217</t>
  </si>
  <si>
    <t>122202201</t>
  </si>
  <si>
    <t>Odkopávky a prokopávky nezapažené pro silnice objemu do 100 m3 v hornině tř. 3</t>
  </si>
  <si>
    <t>-390549988</t>
  </si>
  <si>
    <t>Poznámka k položce:_x000D_
Poznámka k položce: Před zahájením prací je třeba vytýčení inženýrských sítí. V případě kolize budou inženýrské sítě uloženy do chráničky a zabezpečeny proti poškození!</t>
  </si>
  <si>
    <t>122202209</t>
  </si>
  <si>
    <t>Příplatek k odkopávkám a prokopávkám pro silnice v hornině tř. 3 za lepivost</t>
  </si>
  <si>
    <t>-418137455</t>
  </si>
  <si>
    <t>162701105</t>
  </si>
  <si>
    <t>Vodorovné přemístění do 10000 m výkopku/sypaniny z horniny tř. 1 až 4</t>
  </si>
  <si>
    <t>1610022775</t>
  </si>
  <si>
    <t>167101101</t>
  </si>
  <si>
    <t>Nakládání výkopku z hornin tř. 1 až 4 do 100 m3</t>
  </si>
  <si>
    <t>1367263398</t>
  </si>
  <si>
    <t>1075450280</t>
  </si>
  <si>
    <t>Poplatek za uložení odpadu ze sypaniny na skládce (skládkovné)</t>
  </si>
  <si>
    <t>-413760560</t>
  </si>
  <si>
    <t>181301101</t>
  </si>
  <si>
    <t>Rozprostření ornice tl vrstvy do 100 mm pl do 500 m2 v rovině nebo ve svahu do 1:5</t>
  </si>
  <si>
    <t>1462451812</t>
  </si>
  <si>
    <t>583312000</t>
  </si>
  <si>
    <t>zemina</t>
  </si>
  <si>
    <t>456118938</t>
  </si>
  <si>
    <t>1581375186</t>
  </si>
  <si>
    <t>Osazení zástěny mobilních WC,povrchová úprava žárové zinkování, výplň tahokov, včetně ukotvení a přibetonování</t>
  </si>
  <si>
    <t>1196475178</t>
  </si>
  <si>
    <t>1815009370</t>
  </si>
  <si>
    <t>1026817345</t>
  </si>
  <si>
    <t>-9669708</t>
  </si>
  <si>
    <t>572211111</t>
  </si>
  <si>
    <t>Vyspravení výtluků na krajnicích a komunikacích kamenivem hrubým drceným</t>
  </si>
  <si>
    <t>1054094613</t>
  </si>
  <si>
    <t>Vyspravení výtluků a propadlých míst na krajnicích a komunikacích s rozprostřením a zhutněním kamenivem hrubým drceným</t>
  </si>
  <si>
    <t>https://podminky.urs.cz/item/CS_URS_2023_02/572211111</t>
  </si>
  <si>
    <t>596811220</t>
  </si>
  <si>
    <t>Kladení betonové dlažby komunikací pro pěší do lože z kameniva velikosti přes 0,09 do 0,25 m2 pl do 50 m2</t>
  </si>
  <si>
    <t>-33936879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</si>
  <si>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</si>
  <si>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https://podminky.urs.cz/item/CS_URS_2023_02/596811220</t>
  </si>
  <si>
    <t>592456200</t>
  </si>
  <si>
    <t>dlažba desková betonová 50x50x6 cm šedá</t>
  </si>
  <si>
    <t>-1007654134</t>
  </si>
  <si>
    <t>1606164628</t>
  </si>
  <si>
    <t>-1219816335</t>
  </si>
  <si>
    <t>000000002</t>
  </si>
  <si>
    <t>Odpojení a trvalé zaslepení veškerých inženýrských sítí demolovaných objektů</t>
  </si>
  <si>
    <t>-589548310</t>
  </si>
  <si>
    <t>1311031R</t>
  </si>
  <si>
    <t>Vyklizení objektu vč.blízkého okolí, odvozu a likvidace odpadu</t>
  </si>
  <si>
    <t>687488112</t>
  </si>
  <si>
    <t>-1028594833</t>
  </si>
  <si>
    <t>Ekologická likvidace obsahu suchých WC vč. desinfekce a úpravy po demolici</t>
  </si>
  <si>
    <t>1780326563</t>
  </si>
  <si>
    <t>981011316</t>
  </si>
  <si>
    <t>Demolice budov zděných na MVC podíl konstrukcí přes 30 do 35 % postupným rozebíráním</t>
  </si>
  <si>
    <t>1626975549</t>
  </si>
  <si>
    <t>Demolice budov postupným rozebíráním z cihel, kamene, smíšeného nebo hrázděného zdiva, tvárnic na maltu vápennou nebo vápenocementovou s podílem konstrukcí přes 30 do 35 %</t>
  </si>
  <si>
    <t>https://podminky.urs.cz/item/CS_URS_2023_02/981011316</t>
  </si>
  <si>
    <t>981513116</t>
  </si>
  <si>
    <t>Demolice konstrukcí objektů z betonu prostého těžkou mechanizací</t>
  </si>
  <si>
    <t>-1349379920</t>
  </si>
  <si>
    <t>Demolice konstrukcí objektů těžkými mechanizačními prostředky konstrukcí z betonu prostého</t>
  </si>
  <si>
    <t>https://podminky.urs.cz/item/CS_URS_2023_02/981513116</t>
  </si>
  <si>
    <t>-691322509</t>
  </si>
  <si>
    <t>594005304</t>
  </si>
  <si>
    <t>764718318</t>
  </si>
  <si>
    <t>99701350R.1</t>
  </si>
  <si>
    <t>-253047635</t>
  </si>
  <si>
    <t>997013801</t>
  </si>
  <si>
    <t>Poplatek za uložení na skládce (skládkovné) stavebního odpadu betonového kód odpadu 170 101</t>
  </si>
  <si>
    <t>445187782</t>
  </si>
  <si>
    <t>997013803</t>
  </si>
  <si>
    <t>Poplatek za uložení na skládce (skládkovné) stavebního odpadu cihelného kód odpadu 170 102</t>
  </si>
  <si>
    <t>-139360637</t>
  </si>
  <si>
    <t>-1741801187</t>
  </si>
  <si>
    <t>997013831</t>
  </si>
  <si>
    <t>Poplatek za uložení na skládce (skládkovné) stavebního odpadu směsného a demoličního kód odpadu 170 904</t>
  </si>
  <si>
    <t>-1800159673</t>
  </si>
  <si>
    <t>697876323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</si>
</sst>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#,##0.00000"/>
    <numFmt numFmtId="166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b/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5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7" fillId="3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165" fontId="27" fillId="0" borderId="12" xfId="0" applyNumberFormat="1" applyFont="1" applyBorder="1"/>
    <xf numFmtId="165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0" xfId="0" applyFont="1"/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5" fontId="8" fillId="0" borderId="0" xfId="0" applyNumberFormat="1" applyFont="1"/>
    <xf numFmtId="165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6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5" fontId="18" fillId="0" borderId="0" xfId="0" applyNumberFormat="1" applyFont="1" applyAlignment="1">
      <alignment vertical="center"/>
    </xf>
    <xf numFmtId="165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6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7" fillId="0" borderId="22" xfId="0" applyFont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/>
    </xf>
    <xf numFmtId="0" fontId="0" fillId="4" borderId="0" xfId="0" applyFill="1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8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762341210" TargetMode="External"/><Relationship Id="rId18" Type="http://schemas.openxmlformats.org/officeDocument/2006/relationships/hyperlink" Target="https://podminky.urs.cz/item/CS_URS_2023_02/762342812" TargetMode="External"/><Relationship Id="rId26" Type="http://schemas.openxmlformats.org/officeDocument/2006/relationships/hyperlink" Target="https://podminky.urs.cz/item/CS_URS_2023_02/764001891" TargetMode="External"/><Relationship Id="rId39" Type="http://schemas.openxmlformats.org/officeDocument/2006/relationships/hyperlink" Target="https://podminky.urs.cz/item/CS_URS_2023_02/764004801" TargetMode="External"/><Relationship Id="rId21" Type="http://schemas.openxmlformats.org/officeDocument/2006/relationships/hyperlink" Target="https://podminky.urs.cz/item/CS_URS_2023_02/762395000" TargetMode="External"/><Relationship Id="rId34" Type="http://schemas.openxmlformats.org/officeDocument/2006/relationships/hyperlink" Target="https://podminky.urs.cz/item/CS_URS_2023_02/764002881" TargetMode="External"/><Relationship Id="rId42" Type="http://schemas.openxmlformats.org/officeDocument/2006/relationships/hyperlink" Target="https://podminky.urs.cz/item/CS_URS_2023_02/764213456" TargetMode="External"/><Relationship Id="rId47" Type="http://schemas.openxmlformats.org/officeDocument/2006/relationships/hyperlink" Target="https://podminky.urs.cz/item/CS_URS_2023_02/998765202" TargetMode="External"/><Relationship Id="rId50" Type="http://schemas.openxmlformats.org/officeDocument/2006/relationships/hyperlink" Target="https://podminky.urs.cz/item/CS_URS_2023_02/998767202" TargetMode="External"/><Relationship Id="rId55" Type="http://schemas.openxmlformats.org/officeDocument/2006/relationships/hyperlink" Target="https://podminky.urs.cz/item/CS_URS_2023_02/783218111" TargetMode="External"/><Relationship Id="rId7" Type="http://schemas.openxmlformats.org/officeDocument/2006/relationships/hyperlink" Target="https://podminky.urs.cz/item/CS_URS_2023_02/997013811" TargetMode="External"/><Relationship Id="rId12" Type="http://schemas.openxmlformats.org/officeDocument/2006/relationships/hyperlink" Target="https://podminky.urs.cz/item/CS_URS_2023_02/762341811" TargetMode="External"/><Relationship Id="rId17" Type="http://schemas.openxmlformats.org/officeDocument/2006/relationships/hyperlink" Target="https://podminky.urs.cz/item/CS_URS_2023_02/762083122" TargetMode="External"/><Relationship Id="rId25" Type="http://schemas.openxmlformats.org/officeDocument/2006/relationships/hyperlink" Target="https://podminky.urs.cz/item/CS_URS_2023_02/764211625" TargetMode="External"/><Relationship Id="rId33" Type="http://schemas.openxmlformats.org/officeDocument/2006/relationships/hyperlink" Target="https://podminky.urs.cz/item/CS_URS_2023_02/764311604" TargetMode="External"/><Relationship Id="rId38" Type="http://schemas.openxmlformats.org/officeDocument/2006/relationships/hyperlink" Target="https://podminky.urs.cz/item/CS_URS_2023_02/764315622" TargetMode="External"/><Relationship Id="rId46" Type="http://schemas.openxmlformats.org/officeDocument/2006/relationships/hyperlink" Target="https://podminky.urs.cz/item/CS_URS_2023_02/765113121" TargetMode="External"/><Relationship Id="rId2" Type="http://schemas.openxmlformats.org/officeDocument/2006/relationships/hyperlink" Target="https://podminky.urs.cz/item/CS_URS_2023_02/976047231" TargetMode="External"/><Relationship Id="rId16" Type="http://schemas.openxmlformats.org/officeDocument/2006/relationships/hyperlink" Target="https://podminky.urs.cz/item/CS_URS_2023_02/762341650" TargetMode="External"/><Relationship Id="rId20" Type="http://schemas.openxmlformats.org/officeDocument/2006/relationships/hyperlink" Target="https://podminky.urs.cz/item/CS_URS_2023_02/762342441" TargetMode="External"/><Relationship Id="rId29" Type="http://schemas.openxmlformats.org/officeDocument/2006/relationships/hyperlink" Target="https://podminky.urs.cz/item/CS_URS_2023_02/764212635" TargetMode="External"/><Relationship Id="rId41" Type="http://schemas.openxmlformats.org/officeDocument/2006/relationships/hyperlink" Target="https://podminky.urs.cz/item/CS_URS_2023_02/764541346" TargetMode="External"/><Relationship Id="rId54" Type="http://schemas.openxmlformats.org/officeDocument/2006/relationships/hyperlink" Target="https://podminky.urs.cz/item/CS_URS_2023_02/783213121" TargetMode="External"/><Relationship Id="rId1" Type="http://schemas.openxmlformats.org/officeDocument/2006/relationships/hyperlink" Target="https://podminky.urs.cz/item/CS_URS_2023_02/962032631" TargetMode="External"/><Relationship Id="rId6" Type="http://schemas.openxmlformats.org/officeDocument/2006/relationships/hyperlink" Target="https://podminky.urs.cz/item/CS_URS_2023_02/997013609" TargetMode="External"/><Relationship Id="rId11" Type="http://schemas.openxmlformats.org/officeDocument/2006/relationships/hyperlink" Target="https://podminky.urs.cz/item/CS_URS_2023_02/762081351" TargetMode="External"/><Relationship Id="rId24" Type="http://schemas.openxmlformats.org/officeDocument/2006/relationships/hyperlink" Target="https://podminky.urs.cz/item/CS_URS_2023_02/764001861" TargetMode="External"/><Relationship Id="rId32" Type="http://schemas.openxmlformats.org/officeDocument/2006/relationships/hyperlink" Target="https://podminky.urs.cz/item/CS_URS_2023_02/764002871" TargetMode="External"/><Relationship Id="rId37" Type="http://schemas.openxmlformats.org/officeDocument/2006/relationships/hyperlink" Target="https://podminky.urs.cz/item/CS_URS_2023_02/764315621" TargetMode="External"/><Relationship Id="rId40" Type="http://schemas.openxmlformats.org/officeDocument/2006/relationships/hyperlink" Target="https://podminky.urs.cz/item/CS_URS_2023_02/764541305" TargetMode="External"/><Relationship Id="rId45" Type="http://schemas.openxmlformats.org/officeDocument/2006/relationships/hyperlink" Target="https://podminky.urs.cz/item/CS_URS_2023_02/765191023" TargetMode="External"/><Relationship Id="rId53" Type="http://schemas.openxmlformats.org/officeDocument/2006/relationships/hyperlink" Target="https://podminky.urs.cz/item/CS_URS_2023_02/783201401" TargetMode="External"/><Relationship Id="rId5" Type="http://schemas.openxmlformats.org/officeDocument/2006/relationships/hyperlink" Target="https://podminky.urs.cz/item/CS_URS_2023_02/997013509" TargetMode="External"/><Relationship Id="rId15" Type="http://schemas.openxmlformats.org/officeDocument/2006/relationships/hyperlink" Target="https://podminky.urs.cz/item/CS_URS_2023_02/762343811" TargetMode="External"/><Relationship Id="rId23" Type="http://schemas.openxmlformats.org/officeDocument/2006/relationships/hyperlink" Target="https://podminky.urs.cz/item/CS_URS_2023_02/764001841" TargetMode="External"/><Relationship Id="rId28" Type="http://schemas.openxmlformats.org/officeDocument/2006/relationships/hyperlink" Target="https://podminky.urs.cz/item/CS_URS_2023_02/764002801" TargetMode="External"/><Relationship Id="rId36" Type="http://schemas.openxmlformats.org/officeDocument/2006/relationships/hyperlink" Target="https://podminky.urs.cz/item/CS_URS_2023_02/764003801" TargetMode="External"/><Relationship Id="rId49" Type="http://schemas.openxmlformats.org/officeDocument/2006/relationships/hyperlink" Target="https://podminky.urs.cz/item/CS_URS_2023_02/767851104" TargetMode="External"/><Relationship Id="rId57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2/742420021" TargetMode="External"/><Relationship Id="rId19" Type="http://schemas.openxmlformats.org/officeDocument/2006/relationships/hyperlink" Target="https://podminky.urs.cz/item/CS_URS_2023_02/762342214" TargetMode="External"/><Relationship Id="rId31" Type="http://schemas.openxmlformats.org/officeDocument/2006/relationships/hyperlink" Target="https://podminky.urs.cz/item/CS_URS_2023_02/764002821" TargetMode="External"/><Relationship Id="rId44" Type="http://schemas.openxmlformats.org/officeDocument/2006/relationships/hyperlink" Target="https://podminky.urs.cz/item/CS_URS_2023_02/998764202" TargetMode="External"/><Relationship Id="rId52" Type="http://schemas.openxmlformats.org/officeDocument/2006/relationships/hyperlink" Target="https://podminky.urs.cz/item/CS_URS_2023_02/783206805" TargetMode="External"/><Relationship Id="rId4" Type="http://schemas.openxmlformats.org/officeDocument/2006/relationships/hyperlink" Target="https://podminky.urs.cz/item/CS_URS_2023_02/997013501" TargetMode="External"/><Relationship Id="rId9" Type="http://schemas.openxmlformats.org/officeDocument/2006/relationships/hyperlink" Target="https://podminky.urs.cz/item/CS_URS_2023_02/998011002" TargetMode="External"/><Relationship Id="rId14" Type="http://schemas.openxmlformats.org/officeDocument/2006/relationships/hyperlink" Target="https://podminky.urs.cz/item/CS_URS_2023_02/762341260" TargetMode="External"/><Relationship Id="rId22" Type="http://schemas.openxmlformats.org/officeDocument/2006/relationships/hyperlink" Target="https://podminky.urs.cz/item/CS_URS_2023_02/998762202" TargetMode="External"/><Relationship Id="rId27" Type="http://schemas.openxmlformats.org/officeDocument/2006/relationships/hyperlink" Target="https://podminky.urs.cz/item/CS_URS_2023_02/764212606" TargetMode="External"/><Relationship Id="rId30" Type="http://schemas.openxmlformats.org/officeDocument/2006/relationships/hyperlink" Target="https://podminky.urs.cz/item/CS_URS_2023_02/764002812" TargetMode="External"/><Relationship Id="rId35" Type="http://schemas.openxmlformats.org/officeDocument/2006/relationships/hyperlink" Target="https://podminky.urs.cz/item/CS_URS_2023_02/764314612" TargetMode="External"/><Relationship Id="rId43" Type="http://schemas.openxmlformats.org/officeDocument/2006/relationships/hyperlink" Target="https://podminky.urs.cz/item/CS_URS_2023_02/764316643" TargetMode="External"/><Relationship Id="rId48" Type="http://schemas.openxmlformats.org/officeDocument/2006/relationships/hyperlink" Target="https://podminky.urs.cz/item/CS_URS_2023_02/767832102" TargetMode="External"/><Relationship Id="rId56" Type="http://schemas.openxmlformats.org/officeDocument/2006/relationships/hyperlink" Target="https://podminky.urs.cz/item/CS_URS_2023_02/783306805" TargetMode="External"/><Relationship Id="rId8" Type="http://schemas.openxmlformats.org/officeDocument/2006/relationships/hyperlink" Target="https://podminky.urs.cz/item/CS_URS_2023_02/997013631" TargetMode="External"/><Relationship Id="rId51" Type="http://schemas.openxmlformats.org/officeDocument/2006/relationships/hyperlink" Target="https://podminky.urs.cz/item/CS_URS_2023_02/783201201" TargetMode="External"/><Relationship Id="rId3" Type="http://schemas.openxmlformats.org/officeDocument/2006/relationships/hyperlink" Target="https://podminky.urs.cz/item/CS_URS_2023_02/997013113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41111122" TargetMode="External"/><Relationship Id="rId18" Type="http://schemas.openxmlformats.org/officeDocument/2006/relationships/hyperlink" Target="https://podminky.urs.cz/item/CS_URS_2023_02/944511811" TargetMode="External"/><Relationship Id="rId26" Type="http://schemas.openxmlformats.org/officeDocument/2006/relationships/hyperlink" Target="https://podminky.urs.cz/item/CS_URS_2023_02/997013609" TargetMode="External"/><Relationship Id="rId39" Type="http://schemas.openxmlformats.org/officeDocument/2006/relationships/hyperlink" Target="https://podminky.urs.cz/item/CS_URS_2023_02/998764202" TargetMode="External"/><Relationship Id="rId21" Type="http://schemas.openxmlformats.org/officeDocument/2006/relationships/hyperlink" Target="https://podminky.urs.cz/item/CS_URS_2023_02/968062456" TargetMode="External"/><Relationship Id="rId34" Type="http://schemas.openxmlformats.org/officeDocument/2006/relationships/hyperlink" Target="https://podminky.urs.cz/item/CS_URS_2023_02/764215605" TargetMode="External"/><Relationship Id="rId42" Type="http://schemas.openxmlformats.org/officeDocument/2006/relationships/hyperlink" Target="https://podminky.urs.cz/item/CS_URS_2023_02/766441811" TargetMode="External"/><Relationship Id="rId47" Type="http://schemas.openxmlformats.org/officeDocument/2006/relationships/hyperlink" Target="https://podminky.urs.cz/item/CS_URS_2023_02/767996801" TargetMode="External"/><Relationship Id="rId50" Type="http://schemas.openxmlformats.org/officeDocument/2006/relationships/hyperlink" Target="https://podminky.urs.cz/item/CS_URS_2023_02/782991111" TargetMode="External"/><Relationship Id="rId55" Type="http://schemas.openxmlformats.org/officeDocument/2006/relationships/hyperlink" Target="https://podminky.urs.cz/item/CS_URS_2023_02/783306805" TargetMode="External"/><Relationship Id="rId63" Type="http://schemas.openxmlformats.org/officeDocument/2006/relationships/hyperlink" Target="https://podminky.urs.cz/item/CS_URS_2023_02/786624111" TargetMode="External"/><Relationship Id="rId7" Type="http://schemas.openxmlformats.org/officeDocument/2006/relationships/hyperlink" Target="https://podminky.urs.cz/item/CS_URS_2023_02/629135102" TargetMode="External"/><Relationship Id="rId2" Type="http://schemas.openxmlformats.org/officeDocument/2006/relationships/hyperlink" Target="https://podminky.urs.cz/item/CS_URS_2023_02/629995101" TargetMode="External"/><Relationship Id="rId16" Type="http://schemas.openxmlformats.org/officeDocument/2006/relationships/hyperlink" Target="https://podminky.urs.cz/item/CS_URS_2023_02/944511111" TargetMode="External"/><Relationship Id="rId20" Type="http://schemas.openxmlformats.org/officeDocument/2006/relationships/hyperlink" Target="https://podminky.urs.cz/item/CS_URS_2023_02/968062356" TargetMode="External"/><Relationship Id="rId29" Type="http://schemas.openxmlformats.org/officeDocument/2006/relationships/hyperlink" Target="https://podminky.urs.cz/item/CS_URS_2023_02/741372152" TargetMode="External"/><Relationship Id="rId41" Type="http://schemas.openxmlformats.org/officeDocument/2006/relationships/hyperlink" Target="https://podminky.urs.cz/item/CS_URS_2023_02/766660421" TargetMode="External"/><Relationship Id="rId54" Type="http://schemas.openxmlformats.org/officeDocument/2006/relationships/hyperlink" Target="https://podminky.urs.cz/item/CS_URS_2023_02/783106805" TargetMode="External"/><Relationship Id="rId62" Type="http://schemas.openxmlformats.org/officeDocument/2006/relationships/hyperlink" Target="https://podminky.urs.cz/item/CS_URS_2023_02/783846533" TargetMode="External"/><Relationship Id="rId1" Type="http://schemas.openxmlformats.org/officeDocument/2006/relationships/hyperlink" Target="https://podminky.urs.cz/item/CS_URS_2023_02/629991011" TargetMode="External"/><Relationship Id="rId6" Type="http://schemas.openxmlformats.org/officeDocument/2006/relationships/hyperlink" Target="https://podminky.urs.cz/item/CS_URS_2023_02/622325358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3_02/997013501" TargetMode="External"/><Relationship Id="rId32" Type="http://schemas.openxmlformats.org/officeDocument/2006/relationships/hyperlink" Target="https://podminky.urs.cz/item/CS_URS_2023_02/998751201" TargetMode="External"/><Relationship Id="rId37" Type="http://schemas.openxmlformats.org/officeDocument/2006/relationships/hyperlink" Target="https://podminky.urs.cz/item/CS_URS_2023_02/764004861" TargetMode="External"/><Relationship Id="rId40" Type="http://schemas.openxmlformats.org/officeDocument/2006/relationships/hyperlink" Target="https://podminky.urs.cz/item/CS_URS_2023_02/766622132" TargetMode="External"/><Relationship Id="rId45" Type="http://schemas.openxmlformats.org/officeDocument/2006/relationships/hyperlink" Target="https://podminky.urs.cz/item/CS_URS_2023_02/767610115" TargetMode="External"/><Relationship Id="rId53" Type="http://schemas.openxmlformats.org/officeDocument/2006/relationships/hyperlink" Target="https://podminky.urs.cz/item/CS_URS_2023_02/783009301" TargetMode="External"/><Relationship Id="rId58" Type="http://schemas.openxmlformats.org/officeDocument/2006/relationships/hyperlink" Target="https://podminky.urs.cz/item/CS_URS_2023_02/783827429" TargetMode="External"/><Relationship Id="rId66" Type="http://schemas.openxmlformats.org/officeDocument/2006/relationships/drawing" Target="../drawings/drawing3.xml"/><Relationship Id="rId5" Type="http://schemas.openxmlformats.org/officeDocument/2006/relationships/hyperlink" Target="https://podminky.urs.cz/item/CS_URS_2023_02/622142001" TargetMode="External"/><Relationship Id="rId15" Type="http://schemas.openxmlformats.org/officeDocument/2006/relationships/hyperlink" Target="https://podminky.urs.cz/item/CS_URS_2023_02/941111822" TargetMode="External"/><Relationship Id="rId23" Type="http://schemas.openxmlformats.org/officeDocument/2006/relationships/hyperlink" Target="https://podminky.urs.cz/item/CS_URS_2023_02/997013113" TargetMode="External"/><Relationship Id="rId28" Type="http://schemas.openxmlformats.org/officeDocument/2006/relationships/hyperlink" Target="https://podminky.urs.cz/item/CS_URS_2023_02/998011002" TargetMode="External"/><Relationship Id="rId36" Type="http://schemas.openxmlformats.org/officeDocument/2006/relationships/hyperlink" Target="https://podminky.urs.cz/item/CS_URS_2023_02/764216604" TargetMode="External"/><Relationship Id="rId49" Type="http://schemas.openxmlformats.org/officeDocument/2006/relationships/hyperlink" Target="https://podminky.urs.cz/item/CS_URS_2023_02/782112111" TargetMode="External"/><Relationship Id="rId57" Type="http://schemas.openxmlformats.org/officeDocument/2006/relationships/hyperlink" Target="https://podminky.urs.cz/item/CS_URS_2023_02/783827423" TargetMode="External"/><Relationship Id="rId61" Type="http://schemas.openxmlformats.org/officeDocument/2006/relationships/hyperlink" Target="https://podminky.urs.cz/item/CS_URS_2023_02/783846523" TargetMode="External"/><Relationship Id="rId10" Type="http://schemas.openxmlformats.org/officeDocument/2006/relationships/hyperlink" Target="https://podminky.urs.cz/item/CS_URS_2023_02/721242805" TargetMode="External"/><Relationship Id="rId19" Type="http://schemas.openxmlformats.org/officeDocument/2006/relationships/hyperlink" Target="https://podminky.urs.cz/item/CS_URS_2023_02/967032975" TargetMode="External"/><Relationship Id="rId31" Type="http://schemas.openxmlformats.org/officeDocument/2006/relationships/hyperlink" Target="https://podminky.urs.cz/item/CS_URS_2021_02/742110503" TargetMode="External"/><Relationship Id="rId44" Type="http://schemas.openxmlformats.org/officeDocument/2006/relationships/hyperlink" Target="https://podminky.urs.cz/item/CS_URS_2023_02/998766202" TargetMode="External"/><Relationship Id="rId52" Type="http://schemas.openxmlformats.org/officeDocument/2006/relationships/hyperlink" Target="https://podminky.urs.cz/item/CS_URS_2023_02/998782202" TargetMode="External"/><Relationship Id="rId60" Type="http://schemas.openxmlformats.org/officeDocument/2006/relationships/hyperlink" Target="https://podminky.urs.cz/item/CS_URS_2023_02/783897603" TargetMode="External"/><Relationship Id="rId65" Type="http://schemas.openxmlformats.org/officeDocument/2006/relationships/hyperlink" Target="https://podminky.urs.cz/item/CS_URS_2023_02/220370101" TargetMode="External"/><Relationship Id="rId4" Type="http://schemas.openxmlformats.org/officeDocument/2006/relationships/hyperlink" Target="https://podminky.urs.cz/item/CS_URS_2023_02/622135001" TargetMode="External"/><Relationship Id="rId9" Type="http://schemas.openxmlformats.org/officeDocument/2006/relationships/hyperlink" Target="https://podminky.urs.cz/item/CS_URS_2023_02/625681014" TargetMode="External"/><Relationship Id="rId14" Type="http://schemas.openxmlformats.org/officeDocument/2006/relationships/hyperlink" Target="https://podminky.urs.cz/item/CS_URS_2023_02/941111222" TargetMode="External"/><Relationship Id="rId22" Type="http://schemas.openxmlformats.org/officeDocument/2006/relationships/hyperlink" Target="https://podminky.urs.cz/item/CS_URS_2023_02/978015381" TargetMode="External"/><Relationship Id="rId27" Type="http://schemas.openxmlformats.org/officeDocument/2006/relationships/hyperlink" Target="https://podminky.urs.cz/item/CS_URS_2023_02/997013631" TargetMode="External"/><Relationship Id="rId30" Type="http://schemas.openxmlformats.org/officeDocument/2006/relationships/hyperlink" Target="https://podminky.urs.cz/item/CS_URS_2023_02/220450007" TargetMode="External"/><Relationship Id="rId35" Type="http://schemas.openxmlformats.org/officeDocument/2006/relationships/hyperlink" Target="https://podminky.urs.cz/item/CS_URS_2023_02/764215645" TargetMode="External"/><Relationship Id="rId43" Type="http://schemas.openxmlformats.org/officeDocument/2006/relationships/hyperlink" Target="https://podminky.urs.cz/item/CS_URS_2021_02/766694113" TargetMode="External"/><Relationship Id="rId48" Type="http://schemas.openxmlformats.org/officeDocument/2006/relationships/hyperlink" Target="https://podminky.urs.cz/item/CS_URS_2023_02/998767202" TargetMode="External"/><Relationship Id="rId56" Type="http://schemas.openxmlformats.org/officeDocument/2006/relationships/hyperlink" Target="https://podminky.urs.cz/item/CS_URS_2023_02/783823133" TargetMode="External"/><Relationship Id="rId64" Type="http://schemas.openxmlformats.org/officeDocument/2006/relationships/hyperlink" Target="https://podminky.urs.cz/item/CS_URS_2023_02/998786202" TargetMode="External"/><Relationship Id="rId8" Type="http://schemas.openxmlformats.org/officeDocument/2006/relationships/hyperlink" Target="https://podminky.urs.cz/item/CS_URS_2023_02/625681011" TargetMode="External"/><Relationship Id="rId51" Type="http://schemas.openxmlformats.org/officeDocument/2006/relationships/hyperlink" Target="https://podminky.urs.cz/item/CS_URS_2023_02/782991422" TargetMode="External"/><Relationship Id="rId3" Type="http://schemas.openxmlformats.org/officeDocument/2006/relationships/hyperlink" Target="https://podminky.urs.cz/item/CS_URS_2023_02/622131121" TargetMode="External"/><Relationship Id="rId12" Type="http://schemas.openxmlformats.org/officeDocument/2006/relationships/hyperlink" Target="https://podminky.urs.cz/item/CS_URS_2023_01/877265271" TargetMode="External"/><Relationship Id="rId17" Type="http://schemas.openxmlformats.org/officeDocument/2006/relationships/hyperlink" Target="https://podminky.urs.cz/item/CS_URS_2023_02/944511211" TargetMode="External"/><Relationship Id="rId25" Type="http://schemas.openxmlformats.org/officeDocument/2006/relationships/hyperlink" Target="https://podminky.urs.cz/item/CS_URS_2023_02/997013509" TargetMode="External"/><Relationship Id="rId33" Type="http://schemas.openxmlformats.org/officeDocument/2006/relationships/hyperlink" Target="https://podminky.urs.cz/item/CS_URS_2023_02/764002841" TargetMode="External"/><Relationship Id="rId38" Type="http://schemas.openxmlformats.org/officeDocument/2006/relationships/hyperlink" Target="https://podminky.urs.cz/item/CS_URS_2023_02/764548323" TargetMode="External"/><Relationship Id="rId46" Type="http://schemas.openxmlformats.org/officeDocument/2006/relationships/hyperlink" Target="https://podminky.urs.cz/item/CS_URS_2023_02/767649191" TargetMode="External"/><Relationship Id="rId59" Type="http://schemas.openxmlformats.org/officeDocument/2006/relationships/hyperlink" Target="https://podminky.urs.cz/item/CS_URS_2023_02/78389761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61044111" TargetMode="External"/><Relationship Id="rId18" Type="http://schemas.openxmlformats.org/officeDocument/2006/relationships/hyperlink" Target="https://podminky.urs.cz/item/CS_URS_2023_02/997013501" TargetMode="External"/><Relationship Id="rId26" Type="http://schemas.openxmlformats.org/officeDocument/2006/relationships/hyperlink" Target="https://podminky.urs.cz/item/CS_URS_2023_02/998011002" TargetMode="External"/><Relationship Id="rId39" Type="http://schemas.openxmlformats.org/officeDocument/2006/relationships/hyperlink" Target="https://podminky.urs.cz/item/CS_URS_2023_02/764002801" TargetMode="External"/><Relationship Id="rId21" Type="http://schemas.openxmlformats.org/officeDocument/2006/relationships/hyperlink" Target="https://podminky.urs.cz/item/CS_URS_2023_02/997013811" TargetMode="External"/><Relationship Id="rId34" Type="http://schemas.openxmlformats.org/officeDocument/2006/relationships/hyperlink" Target="https://podminky.urs.cz/item/CS_URS_2023_02/762342214" TargetMode="External"/><Relationship Id="rId42" Type="http://schemas.openxmlformats.org/officeDocument/2006/relationships/hyperlink" Target="https://podminky.urs.cz/item/CS_URS_2023_02/764002871" TargetMode="External"/><Relationship Id="rId47" Type="http://schemas.openxmlformats.org/officeDocument/2006/relationships/hyperlink" Target="https://podminky.urs.cz/item/CS_URS_2023_02/764541305" TargetMode="External"/><Relationship Id="rId50" Type="http://schemas.openxmlformats.org/officeDocument/2006/relationships/hyperlink" Target="https://podminky.urs.cz/item/CS_URS_2023_02/764004861" TargetMode="External"/><Relationship Id="rId55" Type="http://schemas.openxmlformats.org/officeDocument/2006/relationships/hyperlink" Target="https://podminky.urs.cz/item/CS_URS_2023_02/998765202" TargetMode="External"/><Relationship Id="rId7" Type="http://schemas.openxmlformats.org/officeDocument/2006/relationships/hyperlink" Target="https://podminky.urs.cz/item/CS_URS_2023_02/596841222" TargetMode="External"/><Relationship Id="rId12" Type="http://schemas.openxmlformats.org/officeDocument/2006/relationships/hyperlink" Target="https://podminky.urs.cz/item/CS_URS_2023_01/877265271" TargetMode="External"/><Relationship Id="rId17" Type="http://schemas.openxmlformats.org/officeDocument/2006/relationships/hyperlink" Target="https://podminky.urs.cz/item/CS_URS_2023_02/997013113" TargetMode="External"/><Relationship Id="rId25" Type="http://schemas.openxmlformats.org/officeDocument/2006/relationships/hyperlink" Target="https://podminky.urs.cz/item/CS_URS_2023_02/997221611" TargetMode="External"/><Relationship Id="rId33" Type="http://schemas.openxmlformats.org/officeDocument/2006/relationships/hyperlink" Target="https://podminky.urs.cz/item/CS_URS_2023_02/762342812" TargetMode="External"/><Relationship Id="rId38" Type="http://schemas.openxmlformats.org/officeDocument/2006/relationships/hyperlink" Target="https://podminky.urs.cz/item/CS_URS_2023_02/764001821" TargetMode="External"/><Relationship Id="rId46" Type="http://schemas.openxmlformats.org/officeDocument/2006/relationships/hyperlink" Target="https://podminky.urs.cz/item/CS_URS_2023_02/764004801" TargetMode="External"/><Relationship Id="rId59" Type="http://schemas.openxmlformats.org/officeDocument/2006/relationships/drawing" Target="../drawings/drawing4.xml"/><Relationship Id="rId2" Type="http://schemas.openxmlformats.org/officeDocument/2006/relationships/hyperlink" Target="https://podminky.urs.cz/item/CS_URS_2023_02/113107122" TargetMode="External"/><Relationship Id="rId16" Type="http://schemas.openxmlformats.org/officeDocument/2006/relationships/hyperlink" Target="https://podminky.urs.cz/item/CS_URS_2023_02/949101112" TargetMode="External"/><Relationship Id="rId20" Type="http://schemas.openxmlformats.org/officeDocument/2006/relationships/hyperlink" Target="https://podminky.urs.cz/item/CS_URS_2023_02/997013609" TargetMode="External"/><Relationship Id="rId29" Type="http://schemas.openxmlformats.org/officeDocument/2006/relationships/hyperlink" Target="https://podminky.urs.cz/item/CS_URS_2023_02/762341260" TargetMode="External"/><Relationship Id="rId41" Type="http://schemas.openxmlformats.org/officeDocument/2006/relationships/hyperlink" Target="https://podminky.urs.cz/item/CS_URS_2023_02/764002812" TargetMode="External"/><Relationship Id="rId54" Type="http://schemas.openxmlformats.org/officeDocument/2006/relationships/hyperlink" Target="https://podminky.urs.cz/item/CS_URS_2023_02/765113121" TargetMode="External"/><Relationship Id="rId1" Type="http://schemas.openxmlformats.org/officeDocument/2006/relationships/hyperlink" Target="https://podminky.urs.cz/item/CS_URS_2023_02/113107130" TargetMode="External"/><Relationship Id="rId6" Type="http://schemas.openxmlformats.org/officeDocument/2006/relationships/hyperlink" Target="https://podminky.urs.cz/item/CS_URS_2021_02/56472111R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3_02/997221559" TargetMode="External"/><Relationship Id="rId32" Type="http://schemas.openxmlformats.org/officeDocument/2006/relationships/hyperlink" Target="https://podminky.urs.cz/item/CS_URS_2023_02/762083122" TargetMode="External"/><Relationship Id="rId37" Type="http://schemas.openxmlformats.org/officeDocument/2006/relationships/hyperlink" Target="https://podminky.urs.cz/item/CS_URS_2023_02/998762202" TargetMode="External"/><Relationship Id="rId40" Type="http://schemas.openxmlformats.org/officeDocument/2006/relationships/hyperlink" Target="https://podminky.urs.cz/item/CS_URS_2023_02/764212635" TargetMode="External"/><Relationship Id="rId45" Type="http://schemas.openxmlformats.org/officeDocument/2006/relationships/hyperlink" Target="https://podminky.urs.cz/item/CS_URS_2023_02/764315621" TargetMode="External"/><Relationship Id="rId53" Type="http://schemas.openxmlformats.org/officeDocument/2006/relationships/hyperlink" Target="https://podminky.urs.cz/item/CS_URS_2023_02/765191023" TargetMode="External"/><Relationship Id="rId58" Type="http://schemas.openxmlformats.org/officeDocument/2006/relationships/hyperlink" Target="https://podminky.urs.cz/item/CS_URS_2023_02/783218111" TargetMode="External"/><Relationship Id="rId5" Type="http://schemas.openxmlformats.org/officeDocument/2006/relationships/hyperlink" Target="https://podminky.urs.cz/item/CS_URS_2023_02/564760111" TargetMode="External"/><Relationship Id="rId15" Type="http://schemas.openxmlformats.org/officeDocument/2006/relationships/hyperlink" Target="https://podminky.urs.cz/item/CS_URS_2023_02/113202111" TargetMode="External"/><Relationship Id="rId23" Type="http://schemas.openxmlformats.org/officeDocument/2006/relationships/hyperlink" Target="https://podminky.urs.cz/item/CS_URS_2023_02/997221551" TargetMode="External"/><Relationship Id="rId28" Type="http://schemas.openxmlformats.org/officeDocument/2006/relationships/hyperlink" Target="https://podminky.urs.cz/item/CS_URS_2023_02/762341811" TargetMode="External"/><Relationship Id="rId36" Type="http://schemas.openxmlformats.org/officeDocument/2006/relationships/hyperlink" Target="https://podminky.urs.cz/item/CS_URS_2023_02/762395000" TargetMode="External"/><Relationship Id="rId49" Type="http://schemas.openxmlformats.org/officeDocument/2006/relationships/hyperlink" Target="https://podminky.urs.cz/item/CS_URS_2023_02/764213456" TargetMode="External"/><Relationship Id="rId57" Type="http://schemas.openxmlformats.org/officeDocument/2006/relationships/hyperlink" Target="https://podminky.urs.cz/item/CS_URS_2023_02/783213121" TargetMode="External"/><Relationship Id="rId10" Type="http://schemas.openxmlformats.org/officeDocument/2006/relationships/hyperlink" Target="https://podminky.urs.cz/item/CS_URS_2023_02/721242805" TargetMode="External"/><Relationship Id="rId19" Type="http://schemas.openxmlformats.org/officeDocument/2006/relationships/hyperlink" Target="https://podminky.urs.cz/item/CS_URS_2023_02/997013509" TargetMode="External"/><Relationship Id="rId31" Type="http://schemas.openxmlformats.org/officeDocument/2006/relationships/hyperlink" Target="https://podminky.urs.cz/item/CS_URS_2023_02/762341650" TargetMode="External"/><Relationship Id="rId44" Type="http://schemas.openxmlformats.org/officeDocument/2006/relationships/hyperlink" Target="https://podminky.urs.cz/item/CS_URS_2023_02/764003801" TargetMode="External"/><Relationship Id="rId52" Type="http://schemas.openxmlformats.org/officeDocument/2006/relationships/hyperlink" Target="https://podminky.urs.cz/item/CS_URS_2023_02/998764202" TargetMode="External"/><Relationship Id="rId4" Type="http://schemas.openxmlformats.org/officeDocument/2006/relationships/hyperlink" Target="https://podminky.urs.cz/item/CS_URS_2023_02/275351111" TargetMode="External"/><Relationship Id="rId9" Type="http://schemas.openxmlformats.org/officeDocument/2006/relationships/hyperlink" Target="https://podminky.urs.cz/item/CS_URS_2023_02/721140802" TargetMode="External"/><Relationship Id="rId14" Type="http://schemas.openxmlformats.org/officeDocument/2006/relationships/hyperlink" Target="https://podminky.urs.cz/item/CS_URS_2023_02/965081333" TargetMode="External"/><Relationship Id="rId22" Type="http://schemas.openxmlformats.org/officeDocument/2006/relationships/hyperlink" Target="https://podminky.urs.cz/item/CS_URS_2023_02/997013631" TargetMode="External"/><Relationship Id="rId27" Type="http://schemas.openxmlformats.org/officeDocument/2006/relationships/hyperlink" Target="https://podminky.urs.cz/item/CS_URS_2023_02/998223011" TargetMode="External"/><Relationship Id="rId30" Type="http://schemas.openxmlformats.org/officeDocument/2006/relationships/hyperlink" Target="https://podminky.urs.cz/item/CS_URS_2023_02/762343811" TargetMode="External"/><Relationship Id="rId35" Type="http://schemas.openxmlformats.org/officeDocument/2006/relationships/hyperlink" Target="https://podminky.urs.cz/item/CS_URS_2023_02/762342441" TargetMode="External"/><Relationship Id="rId43" Type="http://schemas.openxmlformats.org/officeDocument/2006/relationships/hyperlink" Target="https://podminky.urs.cz/item/CS_URS_2023_02/764311604" TargetMode="External"/><Relationship Id="rId48" Type="http://schemas.openxmlformats.org/officeDocument/2006/relationships/hyperlink" Target="https://podminky.urs.cz/item/CS_URS_2023_02/764541346" TargetMode="External"/><Relationship Id="rId56" Type="http://schemas.openxmlformats.org/officeDocument/2006/relationships/hyperlink" Target="https://podminky.urs.cz/item/CS_URS_2023_02/783201401" TargetMode="External"/><Relationship Id="rId8" Type="http://schemas.openxmlformats.org/officeDocument/2006/relationships/hyperlink" Target="https://podminky.urs.cz/item/CS_URS_2023_02/916131213" TargetMode="External"/><Relationship Id="rId51" Type="http://schemas.openxmlformats.org/officeDocument/2006/relationships/hyperlink" Target="https://podminky.urs.cz/item/CS_URS_2023_02/764548323" TargetMode="External"/><Relationship Id="rId3" Type="http://schemas.openxmlformats.org/officeDocument/2006/relationships/hyperlink" Target="https://podminky.urs.cz/item/CS_URS_2023_02/2753215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78011141" TargetMode="External"/><Relationship Id="rId13" Type="http://schemas.openxmlformats.org/officeDocument/2006/relationships/hyperlink" Target="https://podminky.urs.cz/item/CS_URS_2023_02/952901111" TargetMode="External"/><Relationship Id="rId18" Type="http://schemas.openxmlformats.org/officeDocument/2006/relationships/hyperlink" Target="https://podminky.urs.cz/item/CS_URS_2023_02/998011001" TargetMode="External"/><Relationship Id="rId26" Type="http://schemas.openxmlformats.org/officeDocument/2006/relationships/hyperlink" Target="https://podminky.urs.cz/item/CS_URS_2023_02/784121001" TargetMode="External"/><Relationship Id="rId3" Type="http://schemas.openxmlformats.org/officeDocument/2006/relationships/hyperlink" Target="https://podminky.urs.cz/item/CS_URS_2023_02/612325412" TargetMode="External"/><Relationship Id="rId21" Type="http://schemas.openxmlformats.org/officeDocument/2006/relationships/hyperlink" Target="https://podminky.urs.cz/item/CS_URS_2023_02/731100881" TargetMode="External"/><Relationship Id="rId34" Type="http://schemas.openxmlformats.org/officeDocument/2006/relationships/hyperlink" Target="https://podminky.urs.cz/item/CS_URS_2023_02/784181109" TargetMode="External"/><Relationship Id="rId7" Type="http://schemas.openxmlformats.org/officeDocument/2006/relationships/hyperlink" Target="https://podminky.urs.cz/item/CS_URS_2023_02/943211812" TargetMode="External"/><Relationship Id="rId12" Type="http://schemas.openxmlformats.org/officeDocument/2006/relationships/hyperlink" Target="https://podminky.urs.cz/item/CS_URS_2023_02/949101111" TargetMode="External"/><Relationship Id="rId17" Type="http://schemas.openxmlformats.org/officeDocument/2006/relationships/hyperlink" Target="https://podminky.urs.cz/item/CS_URS_2023_02/997013631" TargetMode="External"/><Relationship Id="rId25" Type="http://schemas.openxmlformats.org/officeDocument/2006/relationships/hyperlink" Target="https://podminky.urs.cz/item/CS_URS_2023_02/784111031" TargetMode="External"/><Relationship Id="rId33" Type="http://schemas.openxmlformats.org/officeDocument/2006/relationships/hyperlink" Target="https://podminky.urs.cz/item/CS_URS_2023_02/784121019" TargetMode="External"/><Relationship Id="rId2" Type="http://schemas.openxmlformats.org/officeDocument/2006/relationships/hyperlink" Target="https://podminky.urs.cz/item/CS_URS_2023_02/611325421" TargetMode="External"/><Relationship Id="rId16" Type="http://schemas.openxmlformats.org/officeDocument/2006/relationships/hyperlink" Target="https://podminky.urs.cz/item/CS_URS_2023_02/997013509" TargetMode="External"/><Relationship Id="rId20" Type="http://schemas.openxmlformats.org/officeDocument/2006/relationships/hyperlink" Target="https://podminky.urs.cz/item/CS_URS_2023_02/724221822" TargetMode="External"/><Relationship Id="rId29" Type="http://schemas.openxmlformats.org/officeDocument/2006/relationships/hyperlink" Target="https://podminky.urs.cz/item/CS_URS_2023_02/784211111" TargetMode="External"/><Relationship Id="rId1" Type="http://schemas.openxmlformats.org/officeDocument/2006/relationships/hyperlink" Target="https://podminky.urs.cz/item/CS_URS_2023_02/611325412" TargetMode="External"/><Relationship Id="rId6" Type="http://schemas.openxmlformats.org/officeDocument/2006/relationships/hyperlink" Target="https://podminky.urs.cz/item/CS_URS_2023_02/943211212" TargetMode="External"/><Relationship Id="rId11" Type="http://schemas.openxmlformats.org/officeDocument/2006/relationships/hyperlink" Target="https://podminky.urs.cz/item/CS_URS_2023_02/978013121" TargetMode="External"/><Relationship Id="rId24" Type="http://schemas.openxmlformats.org/officeDocument/2006/relationships/hyperlink" Target="https://podminky.urs.cz/item/CS_URS_2023_02/784111001" TargetMode="External"/><Relationship Id="rId32" Type="http://schemas.openxmlformats.org/officeDocument/2006/relationships/hyperlink" Target="https://podminky.urs.cz/item/CS_URS_2023_02/784121009" TargetMode="External"/><Relationship Id="rId5" Type="http://schemas.openxmlformats.org/officeDocument/2006/relationships/hyperlink" Target="https://podminky.urs.cz/item/CS_URS_2023_02/943211112" TargetMode="External"/><Relationship Id="rId15" Type="http://schemas.openxmlformats.org/officeDocument/2006/relationships/hyperlink" Target="https://podminky.urs.cz/item/CS_URS_2023_02/997013501" TargetMode="External"/><Relationship Id="rId23" Type="http://schemas.openxmlformats.org/officeDocument/2006/relationships/hyperlink" Target="https://podminky.urs.cz/item/CS_URS_2023_02/784171121" TargetMode="External"/><Relationship Id="rId28" Type="http://schemas.openxmlformats.org/officeDocument/2006/relationships/hyperlink" Target="https://podminky.urs.cz/item/CS_URS_2023_02/784181101" TargetMode="External"/><Relationship Id="rId36" Type="http://schemas.openxmlformats.org/officeDocument/2006/relationships/drawing" Target="../drawings/drawing5.xml"/><Relationship Id="rId10" Type="http://schemas.openxmlformats.org/officeDocument/2006/relationships/hyperlink" Target="https://podminky.urs.cz/item/CS_URS_2023_02/978012121" TargetMode="External"/><Relationship Id="rId19" Type="http://schemas.openxmlformats.org/officeDocument/2006/relationships/hyperlink" Target="https://podminky.urs.cz/item/CS_URS_2023_02/998722201" TargetMode="External"/><Relationship Id="rId31" Type="http://schemas.openxmlformats.org/officeDocument/2006/relationships/hyperlink" Target="https://podminky.urs.cz/item/CS_URS_2023_02/784111009" TargetMode="External"/><Relationship Id="rId4" Type="http://schemas.openxmlformats.org/officeDocument/2006/relationships/hyperlink" Target="https://podminky.urs.cz/item/CS_URS_2023_02/612325421" TargetMode="External"/><Relationship Id="rId9" Type="http://schemas.openxmlformats.org/officeDocument/2006/relationships/hyperlink" Target="https://podminky.urs.cz/item/CS_URS_2023_02/978013141" TargetMode="External"/><Relationship Id="rId14" Type="http://schemas.openxmlformats.org/officeDocument/2006/relationships/hyperlink" Target="https://podminky.urs.cz/item/CS_URS_2023_02/997013211" TargetMode="External"/><Relationship Id="rId22" Type="http://schemas.openxmlformats.org/officeDocument/2006/relationships/hyperlink" Target="https://podminky.urs.cz/item/CS_URS_2021_02/731890801" TargetMode="External"/><Relationship Id="rId27" Type="http://schemas.openxmlformats.org/officeDocument/2006/relationships/hyperlink" Target="https://podminky.urs.cz/item/CS_URS_2023_02/784121011" TargetMode="External"/><Relationship Id="rId30" Type="http://schemas.openxmlformats.org/officeDocument/2006/relationships/hyperlink" Target="https://podminky.urs.cz/item/CS_URS_2023_02/784312021" TargetMode="External"/><Relationship Id="rId35" Type="http://schemas.openxmlformats.org/officeDocument/2006/relationships/hyperlink" Target="https://podminky.urs.cz/item/CS_URS_2023_02/784211119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4101101" TargetMode="External"/><Relationship Id="rId13" Type="http://schemas.openxmlformats.org/officeDocument/2006/relationships/hyperlink" Target="https://podminky.urs.cz/item/CS_URS_2023_02/997013873" TargetMode="External"/><Relationship Id="rId18" Type="http://schemas.openxmlformats.org/officeDocument/2006/relationships/hyperlink" Target="https://podminky.urs.cz/item/CS_URS_2023_02/452368211" TargetMode="External"/><Relationship Id="rId26" Type="http://schemas.openxmlformats.org/officeDocument/2006/relationships/hyperlink" Target="https://podminky.urs.cz/item/CS_URS_2023_02/997006512" TargetMode="External"/><Relationship Id="rId3" Type="http://schemas.openxmlformats.org/officeDocument/2006/relationships/hyperlink" Target="https://podminky.urs.cz/item/CS_URS_2021_02/132112111" TargetMode="External"/><Relationship Id="rId21" Type="http://schemas.openxmlformats.org/officeDocument/2006/relationships/hyperlink" Target="https://podminky.urs.cz/item/CS_URS_2023_02/596841222" TargetMode="External"/><Relationship Id="rId34" Type="http://schemas.openxmlformats.org/officeDocument/2006/relationships/drawing" Target="../drawings/drawing6.xml"/><Relationship Id="rId7" Type="http://schemas.openxmlformats.org/officeDocument/2006/relationships/hyperlink" Target="https://podminky.urs.cz/item/CS_URS_2023_02/129001101" TargetMode="External"/><Relationship Id="rId12" Type="http://schemas.openxmlformats.org/officeDocument/2006/relationships/hyperlink" Target="https://podminky.urs.cz/item/CS_URS_2021_02/171201201" TargetMode="External"/><Relationship Id="rId17" Type="http://schemas.openxmlformats.org/officeDocument/2006/relationships/hyperlink" Target="https://podminky.urs.cz/item/CS_URS_2023_02/452321161" TargetMode="External"/><Relationship Id="rId25" Type="http://schemas.openxmlformats.org/officeDocument/2006/relationships/hyperlink" Target="https://podminky.urs.cz/item/CS_URS_2023_02/998223011" TargetMode="External"/><Relationship Id="rId33" Type="http://schemas.openxmlformats.org/officeDocument/2006/relationships/hyperlink" Target="https://podminky.urs.cz/item/CS_URS_2023_02/998711201" TargetMode="External"/><Relationship Id="rId2" Type="http://schemas.openxmlformats.org/officeDocument/2006/relationships/hyperlink" Target="https://podminky.urs.cz/item/CS_URS_2023_02/122211101" TargetMode="External"/><Relationship Id="rId16" Type="http://schemas.openxmlformats.org/officeDocument/2006/relationships/hyperlink" Target="https://podminky.urs.cz/item/CS_URS_2023_02/451541111" TargetMode="External"/><Relationship Id="rId20" Type="http://schemas.openxmlformats.org/officeDocument/2006/relationships/hyperlink" Target="https://podminky.urs.cz/item/CS_URS_2021_02/56472111R" TargetMode="External"/><Relationship Id="rId29" Type="http://schemas.openxmlformats.org/officeDocument/2006/relationships/hyperlink" Target="https://podminky.urs.cz/item/CS_URS_2023_02/997013631" TargetMode="External"/><Relationship Id="rId1" Type="http://schemas.openxmlformats.org/officeDocument/2006/relationships/hyperlink" Target="https://podminky.urs.cz/item/CS_URS_2023_02/113107121" TargetMode="External"/><Relationship Id="rId6" Type="http://schemas.openxmlformats.org/officeDocument/2006/relationships/hyperlink" Target="https://podminky.urs.cz/item/CS_URS_2023_02/151301211" TargetMode="External"/><Relationship Id="rId11" Type="http://schemas.openxmlformats.org/officeDocument/2006/relationships/hyperlink" Target="https://podminky.urs.cz/item/CS_URS_2023_02/167151101" TargetMode="External"/><Relationship Id="rId24" Type="http://schemas.openxmlformats.org/officeDocument/2006/relationships/hyperlink" Target="https://podminky.urs.cz/item/CS_URS_2023_02/966073810" TargetMode="External"/><Relationship Id="rId32" Type="http://schemas.openxmlformats.org/officeDocument/2006/relationships/hyperlink" Target="https://podminky.urs.cz/item/CS_URS_2023_02/711161384" TargetMode="External"/><Relationship Id="rId5" Type="http://schemas.openxmlformats.org/officeDocument/2006/relationships/hyperlink" Target="https://podminky.urs.cz/item/CS_URS_2023_02/151301201" TargetMode="External"/><Relationship Id="rId15" Type="http://schemas.openxmlformats.org/officeDocument/2006/relationships/hyperlink" Target="https://podminky.urs.cz/item/CS_URS_2023_02/933901311" TargetMode="External"/><Relationship Id="rId23" Type="http://schemas.openxmlformats.org/officeDocument/2006/relationships/hyperlink" Target="https://podminky.urs.cz/item/CS_URS_2023_02/981513114" TargetMode="External"/><Relationship Id="rId28" Type="http://schemas.openxmlformats.org/officeDocument/2006/relationships/hyperlink" Target="https://podminky.urs.cz/item/CS_URS_2023_02/997006551" TargetMode="External"/><Relationship Id="rId10" Type="http://schemas.openxmlformats.org/officeDocument/2006/relationships/hyperlink" Target="https://podminky.urs.cz/item/CS_URS_2023_02/162751117" TargetMode="External"/><Relationship Id="rId19" Type="http://schemas.openxmlformats.org/officeDocument/2006/relationships/hyperlink" Target="https://podminky.urs.cz/item/CS_URS_2021_02/5647611R1" TargetMode="External"/><Relationship Id="rId31" Type="http://schemas.openxmlformats.org/officeDocument/2006/relationships/hyperlink" Target="https://podminky.urs.cz/item/CS_URS_2023_02/711161221" TargetMode="External"/><Relationship Id="rId4" Type="http://schemas.openxmlformats.org/officeDocument/2006/relationships/hyperlink" Target="https://podminky.urs.cz/item/CS_URS_2023_02/131351202" TargetMode="External"/><Relationship Id="rId9" Type="http://schemas.openxmlformats.org/officeDocument/2006/relationships/hyperlink" Target="https://podminky.urs.cz/item/CS_URS_2023_02/181951112" TargetMode="External"/><Relationship Id="rId14" Type="http://schemas.openxmlformats.org/officeDocument/2006/relationships/hyperlink" Target="https://podminky.urs.cz/item/CS_URS_2023_02/933901111" TargetMode="External"/><Relationship Id="rId22" Type="http://schemas.openxmlformats.org/officeDocument/2006/relationships/hyperlink" Target="https://podminky.urs.cz/item/CS_URS_2023_02/916231213" TargetMode="External"/><Relationship Id="rId27" Type="http://schemas.openxmlformats.org/officeDocument/2006/relationships/hyperlink" Target="https://podminky.urs.cz/item/CS_URS_2023_02/997006519" TargetMode="External"/><Relationship Id="rId30" Type="http://schemas.openxmlformats.org/officeDocument/2006/relationships/hyperlink" Target="https://podminky.urs.cz/item/CS_URS_2023_02/99701386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210220361" TargetMode="External"/><Relationship Id="rId13" Type="http://schemas.openxmlformats.org/officeDocument/2006/relationships/hyperlink" Target="https://podminky.urs.cz/item/CS_URS_2023_02/210220372" TargetMode="External"/><Relationship Id="rId3" Type="http://schemas.openxmlformats.org/officeDocument/2006/relationships/hyperlink" Target="https://podminky.urs.cz/item/CS_URS_2023_02/210100001" TargetMode="External"/><Relationship Id="rId7" Type="http://schemas.openxmlformats.org/officeDocument/2006/relationships/hyperlink" Target="https://podminky.urs.cz/item/CS_URS_2023_02/210220001" TargetMode="External"/><Relationship Id="rId12" Type="http://schemas.openxmlformats.org/officeDocument/2006/relationships/hyperlink" Target="https://podminky.urs.cz/item/CS_URS_2023_02/210220302" TargetMode="External"/><Relationship Id="rId2" Type="http://schemas.openxmlformats.org/officeDocument/2006/relationships/hyperlink" Target="https://podminky.urs.cz/item/CS_URS_2023_02/741371001" TargetMode="External"/><Relationship Id="rId16" Type="http://schemas.openxmlformats.org/officeDocument/2006/relationships/drawing" Target="../drawings/drawing7.xml"/><Relationship Id="rId1" Type="http://schemas.openxmlformats.org/officeDocument/2006/relationships/hyperlink" Target="https://podminky.urs.cz/item/CS_URS_2023_02/741112001" TargetMode="External"/><Relationship Id="rId6" Type="http://schemas.openxmlformats.org/officeDocument/2006/relationships/hyperlink" Target="https://podminky.urs.cz/item/CS_URS_2021_02/742110001" TargetMode="External"/><Relationship Id="rId11" Type="http://schemas.openxmlformats.org/officeDocument/2006/relationships/hyperlink" Target="https://podminky.urs.cz/item/CS_URS_2023_02/210220301" TargetMode="External"/><Relationship Id="rId5" Type="http://schemas.openxmlformats.org/officeDocument/2006/relationships/hyperlink" Target="https://podminky.urs.cz/item/CS_URS_2023_02/210100101" TargetMode="External"/><Relationship Id="rId15" Type="http://schemas.openxmlformats.org/officeDocument/2006/relationships/hyperlink" Target="https://podminky.urs.cz/item/CS_URS_2023_02/210280003" TargetMode="External"/><Relationship Id="rId10" Type="http://schemas.openxmlformats.org/officeDocument/2006/relationships/hyperlink" Target="https://podminky.urs.cz/item/CS_URS_2023_02/210220221" TargetMode="External"/><Relationship Id="rId4" Type="http://schemas.openxmlformats.org/officeDocument/2006/relationships/hyperlink" Target="https://podminky.urs.cz/item/CS_URS_2023_02/210100003" TargetMode="External"/><Relationship Id="rId9" Type="http://schemas.openxmlformats.org/officeDocument/2006/relationships/hyperlink" Target="https://podminky.urs.cz/item/CS_URS_2023_02/741420001" TargetMode="External"/><Relationship Id="rId14" Type="http://schemas.openxmlformats.org/officeDocument/2006/relationships/hyperlink" Target="https://podminky.urs.cz/item/CS_URS_2021_02/460560164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81513116" TargetMode="External"/><Relationship Id="rId13" Type="http://schemas.openxmlformats.org/officeDocument/2006/relationships/hyperlink" Target="https://podminky.urs.cz/item/CS_URS_2023_02/998223011" TargetMode="External"/><Relationship Id="rId3" Type="http://schemas.openxmlformats.org/officeDocument/2006/relationships/hyperlink" Target="https://podminky.urs.cz/item/CS_URS_2021_02/5647611R1" TargetMode="External"/><Relationship Id="rId7" Type="http://schemas.openxmlformats.org/officeDocument/2006/relationships/hyperlink" Target="https://podminky.urs.cz/item/CS_URS_2023_02/981011316" TargetMode="External"/><Relationship Id="rId12" Type="http://schemas.openxmlformats.org/officeDocument/2006/relationships/hyperlink" Target="https://podminky.urs.cz/item/CS_URS_2023_02/997013811" TargetMode="External"/><Relationship Id="rId2" Type="http://schemas.openxmlformats.org/officeDocument/2006/relationships/hyperlink" Target="https://podminky.urs.cz/item/CS_URS_2021_02/56472111R" TargetMode="External"/><Relationship Id="rId1" Type="http://schemas.openxmlformats.org/officeDocument/2006/relationships/hyperlink" Target="https://podminky.urs.cz/item/CS_URS_2021_02/171201201" TargetMode="External"/><Relationship Id="rId6" Type="http://schemas.openxmlformats.org/officeDocument/2006/relationships/hyperlink" Target="https://podminky.urs.cz/item/CS_URS_2023_02/916231213" TargetMode="External"/><Relationship Id="rId11" Type="http://schemas.openxmlformats.org/officeDocument/2006/relationships/hyperlink" Target="https://podminky.urs.cz/item/CS_URS_2023_02/997006551" TargetMode="External"/><Relationship Id="rId5" Type="http://schemas.openxmlformats.org/officeDocument/2006/relationships/hyperlink" Target="https://podminky.urs.cz/item/CS_URS_2023_02/596811220" TargetMode="External"/><Relationship Id="rId10" Type="http://schemas.openxmlformats.org/officeDocument/2006/relationships/hyperlink" Target="https://podminky.urs.cz/item/CS_URS_2023_02/997006519" TargetMode="External"/><Relationship Id="rId4" Type="http://schemas.openxmlformats.org/officeDocument/2006/relationships/hyperlink" Target="https://podminky.urs.cz/item/CS_URS_2023_02/572211111" TargetMode="External"/><Relationship Id="rId9" Type="http://schemas.openxmlformats.org/officeDocument/2006/relationships/hyperlink" Target="https://podminky.urs.cz/item/CS_URS_2023_02/997006512" TargetMode="External"/><Relationship Id="rId14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C103"/>
  <sheetViews>
    <sheetView showGridLines="0" tabSelected="1" topLeftCell="A71" workbookViewId="0">
      <selection activeCell="E9" sqref="E9:H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1" width="2.6640625" customWidth="1"/>
    <col min="32" max="32" width="40" customWidth="1"/>
    <col min="33" max="33" width="15.6640625" hidden="1" customWidth="1"/>
    <col min="34" max="34" width="13.6640625" customWidth="1"/>
    <col min="35" max="37" width="25.83203125" hidden="1" customWidth="1"/>
    <col min="38" max="39" width="21.6640625" hidden="1" customWidth="1"/>
    <col min="40" max="41" width="25" hidden="1" customWidth="1"/>
    <col min="42" max="42" width="21.6640625" hidden="1" customWidth="1"/>
    <col min="43" max="43" width="19.1640625" hidden="1" customWidth="1"/>
    <col min="44" max="44" width="25" hidden="1" customWidth="1"/>
    <col min="45" max="45" width="21.6640625" hidden="1" customWidth="1"/>
    <col min="46" max="46" width="19.1640625" hidden="1" customWidth="1"/>
    <col min="47" max="47" width="66.5" customWidth="1"/>
    <col min="61" max="81" width="9.33203125" hidden="1"/>
  </cols>
  <sheetData>
    <row r="1" spans="1:64">
      <c r="A1" s="7" t="s">
        <v>0</v>
      </c>
      <c r="AP1" s="7" t="s">
        <v>1</v>
      </c>
      <c r="AQ1" s="7" t="s">
        <v>2</v>
      </c>
      <c r="AR1" s="7" t="s">
        <v>1</v>
      </c>
      <c r="BJ1" s="7" t="s">
        <v>3</v>
      </c>
      <c r="BK1" s="7" t="s">
        <v>3</v>
      </c>
      <c r="BL1" s="7" t="s">
        <v>4</v>
      </c>
    </row>
    <row r="2" spans="1:64" ht="36.950000000000003" customHeight="1">
      <c r="AH2" s="139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BI2" s="8" t="s">
        <v>5</v>
      </c>
      <c r="BJ2" s="8" t="s">
        <v>6</v>
      </c>
    </row>
    <row r="3" spans="1:6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1"/>
      <c r="BI3" s="8" t="s">
        <v>5</v>
      </c>
      <c r="BJ3" s="8" t="s">
        <v>7</v>
      </c>
    </row>
    <row r="4" spans="1:64" ht="24.95" customHeight="1">
      <c r="B4" s="11"/>
      <c r="D4" s="12" t="s">
        <v>8</v>
      </c>
      <c r="AH4" s="11"/>
      <c r="AI4" s="13" t="s">
        <v>9</v>
      </c>
      <c r="BI4" s="8" t="s">
        <v>10</v>
      </c>
    </row>
    <row r="5" spans="1:64" ht="12" customHeight="1">
      <c r="B5" s="11"/>
      <c r="D5" s="14" t="s">
        <v>11</v>
      </c>
      <c r="K5" s="146" t="s">
        <v>12</v>
      </c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H5" s="11"/>
      <c r="BI5" s="8" t="s">
        <v>5</v>
      </c>
    </row>
    <row r="6" spans="1:64" ht="36.950000000000003" customHeight="1">
      <c r="B6" s="11"/>
      <c r="D6" s="16" t="s">
        <v>13</v>
      </c>
      <c r="K6" s="148" t="s">
        <v>14</v>
      </c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H6" s="11"/>
      <c r="BI6" s="8" t="s">
        <v>5</v>
      </c>
    </row>
    <row r="7" spans="1:64" ht="12" customHeight="1">
      <c r="B7" s="11"/>
      <c r="D7" s="17" t="s">
        <v>15</v>
      </c>
      <c r="K7" s="15" t="s">
        <v>1</v>
      </c>
      <c r="AH7" s="11"/>
      <c r="BI7" s="8" t="s">
        <v>5</v>
      </c>
    </row>
    <row r="8" spans="1:64" ht="12" customHeight="1">
      <c r="B8" s="11"/>
      <c r="D8" s="17" t="s">
        <v>16</v>
      </c>
      <c r="K8" s="15" t="s">
        <v>17</v>
      </c>
      <c r="AH8" s="11"/>
      <c r="BI8" s="8" t="s">
        <v>5</v>
      </c>
    </row>
    <row r="9" spans="1:64" ht="14.45" customHeight="1">
      <c r="B9" s="11"/>
      <c r="AH9" s="11"/>
      <c r="BI9" s="8" t="s">
        <v>5</v>
      </c>
    </row>
    <row r="10" spans="1:64" ht="12" customHeight="1">
      <c r="B10" s="11"/>
      <c r="D10" s="17" t="s">
        <v>18</v>
      </c>
      <c r="AH10" s="11"/>
      <c r="BI10" s="8" t="s">
        <v>5</v>
      </c>
    </row>
    <row r="11" spans="1:64" ht="18.399999999999999" customHeight="1">
      <c r="B11" s="11"/>
      <c r="E11" s="15" t="s">
        <v>19</v>
      </c>
      <c r="AH11" s="11"/>
      <c r="BI11" s="8" t="s">
        <v>5</v>
      </c>
    </row>
    <row r="12" spans="1:64" ht="6.95" customHeight="1">
      <c r="B12" s="11"/>
      <c r="AH12" s="11"/>
      <c r="BI12" s="8" t="s">
        <v>5</v>
      </c>
    </row>
    <row r="13" spans="1:64" ht="12" customHeight="1">
      <c r="B13" s="11"/>
      <c r="D13" s="17" t="s">
        <v>20</v>
      </c>
      <c r="AH13" s="11"/>
      <c r="BI13" s="8" t="s">
        <v>5</v>
      </c>
    </row>
    <row r="14" spans="1:64" ht="12.75">
      <c r="B14" s="11"/>
      <c r="E14" s="15" t="s">
        <v>19</v>
      </c>
      <c r="AH14" s="11"/>
      <c r="BI14" s="8" t="s">
        <v>5</v>
      </c>
    </row>
    <row r="15" spans="1:64" ht="6.95" customHeight="1">
      <c r="B15" s="11"/>
      <c r="AH15" s="11"/>
      <c r="BI15" s="8" t="s">
        <v>3</v>
      </c>
    </row>
    <row r="16" spans="1:64" ht="12" customHeight="1">
      <c r="B16" s="11"/>
      <c r="D16" s="17" t="s">
        <v>21</v>
      </c>
      <c r="AH16" s="11"/>
      <c r="BI16" s="8" t="s">
        <v>3</v>
      </c>
    </row>
    <row r="17" spans="2:61" ht="18.399999999999999" customHeight="1">
      <c r="B17" s="11"/>
      <c r="E17" s="15" t="s">
        <v>19</v>
      </c>
      <c r="AH17" s="11"/>
      <c r="BI17" s="8" t="s">
        <v>22</v>
      </c>
    </row>
    <row r="18" spans="2:61" ht="6.95" customHeight="1">
      <c r="B18" s="11"/>
      <c r="AH18" s="11"/>
      <c r="BI18" s="8" t="s">
        <v>5</v>
      </c>
    </row>
    <row r="19" spans="2:61" ht="12" customHeight="1">
      <c r="B19" s="11"/>
      <c r="D19" s="17" t="s">
        <v>23</v>
      </c>
      <c r="AH19" s="11"/>
      <c r="BI19" s="8" t="s">
        <v>5</v>
      </c>
    </row>
    <row r="20" spans="2:61" ht="18.399999999999999" customHeight="1">
      <c r="B20" s="11"/>
      <c r="E20" s="15" t="s">
        <v>19</v>
      </c>
      <c r="AH20" s="11"/>
      <c r="BI20" s="8" t="s">
        <v>22</v>
      </c>
    </row>
    <row r="21" spans="2:61" ht="6.95" customHeight="1">
      <c r="B21" s="11"/>
      <c r="AH21" s="11"/>
    </row>
    <row r="22" spans="2:61" ht="12" customHeight="1">
      <c r="B22" s="11"/>
      <c r="D22" s="17" t="s">
        <v>24</v>
      </c>
      <c r="AH22" s="11"/>
    </row>
    <row r="23" spans="2:61" ht="16.5" customHeight="1">
      <c r="B23" s="11"/>
      <c r="E23" s="149" t="s">
        <v>1</v>
      </c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H23" s="11"/>
    </row>
    <row r="24" spans="2:61" ht="6.95" customHeight="1">
      <c r="B24" s="11"/>
      <c r="AH24" s="11"/>
    </row>
    <row r="25" spans="2:6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H25" s="11"/>
    </row>
    <row r="26" spans="2:61" s="1" customFormat="1" ht="25.9" customHeight="1">
      <c r="B26" s="19"/>
      <c r="D26" s="20" t="s">
        <v>25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H26" s="19"/>
    </row>
    <row r="27" spans="2:61" s="1" customFormat="1" ht="6.95" customHeight="1">
      <c r="B27" s="19"/>
      <c r="AH27" s="19"/>
    </row>
    <row r="28" spans="2:61" s="1" customFormat="1" ht="12.75">
      <c r="B28" s="19"/>
      <c r="L28" s="150"/>
      <c r="M28" s="150"/>
      <c r="N28" s="150"/>
      <c r="O28" s="150"/>
      <c r="P28" s="150"/>
      <c r="W28" s="150"/>
      <c r="X28" s="150"/>
      <c r="Y28" s="150"/>
      <c r="Z28" s="150"/>
      <c r="AA28" s="150"/>
      <c r="AB28" s="150"/>
      <c r="AC28" s="150"/>
      <c r="AD28" s="150"/>
      <c r="AE28" s="150"/>
      <c r="AH28" s="19"/>
    </row>
    <row r="29" spans="2:61" s="2" customFormat="1" ht="14.45" customHeight="1">
      <c r="B29" s="22"/>
      <c r="D29" s="17" t="s">
        <v>26</v>
      </c>
      <c r="F29" s="17" t="s">
        <v>27</v>
      </c>
      <c r="L29" s="141"/>
      <c r="M29" s="142"/>
      <c r="N29" s="142"/>
      <c r="O29" s="142"/>
      <c r="P29" s="142"/>
      <c r="W29" s="143"/>
      <c r="X29" s="142"/>
      <c r="Y29" s="142"/>
      <c r="Z29" s="142"/>
      <c r="AA29" s="142"/>
      <c r="AB29" s="142"/>
      <c r="AC29" s="142"/>
      <c r="AD29" s="142"/>
      <c r="AE29" s="142"/>
      <c r="AH29" s="22"/>
    </row>
    <row r="30" spans="2:61" s="2" customFormat="1" ht="14.45" customHeight="1">
      <c r="B30" s="22"/>
      <c r="F30" s="17" t="s">
        <v>28</v>
      </c>
      <c r="L30" s="141"/>
      <c r="M30" s="142"/>
      <c r="N30" s="142"/>
      <c r="O30" s="142"/>
      <c r="P30" s="142"/>
      <c r="W30" s="143"/>
      <c r="X30" s="142"/>
      <c r="Y30" s="142"/>
      <c r="Z30" s="142"/>
      <c r="AA30" s="142"/>
      <c r="AB30" s="142"/>
      <c r="AC30" s="142"/>
      <c r="AD30" s="142"/>
      <c r="AE30" s="142"/>
      <c r="AH30" s="22"/>
    </row>
    <row r="31" spans="2:61" s="2" customFormat="1" ht="14.45" hidden="1" customHeight="1">
      <c r="B31" s="22"/>
      <c r="F31" s="17" t="s">
        <v>29</v>
      </c>
      <c r="L31" s="141">
        <v>0.21</v>
      </c>
      <c r="M31" s="142"/>
      <c r="N31" s="142"/>
      <c r="O31" s="142"/>
      <c r="P31" s="142"/>
      <c r="W31" s="143">
        <f>ROUND(AR94, 2)</f>
        <v>0</v>
      </c>
      <c r="X31" s="142"/>
      <c r="Y31" s="142"/>
      <c r="Z31" s="142"/>
      <c r="AA31" s="142"/>
      <c r="AB31" s="142"/>
      <c r="AC31" s="142"/>
      <c r="AD31" s="142"/>
      <c r="AE31" s="142"/>
      <c r="AH31" s="22"/>
    </row>
    <row r="32" spans="2:61" s="2" customFormat="1" ht="14.45" hidden="1" customHeight="1">
      <c r="B32" s="22"/>
      <c r="F32" s="17" t="s">
        <v>30</v>
      </c>
      <c r="L32" s="141">
        <v>0.15</v>
      </c>
      <c r="M32" s="142"/>
      <c r="N32" s="142"/>
      <c r="O32" s="142"/>
      <c r="P32" s="142"/>
      <c r="W32" s="143">
        <f>ROUND(AS94, 2)</f>
        <v>0</v>
      </c>
      <c r="X32" s="142"/>
      <c r="Y32" s="142"/>
      <c r="Z32" s="142"/>
      <c r="AA32" s="142"/>
      <c r="AB32" s="142"/>
      <c r="AC32" s="142"/>
      <c r="AD32" s="142"/>
      <c r="AE32" s="142"/>
      <c r="AH32" s="22"/>
    </row>
    <row r="33" spans="2:34" s="2" customFormat="1" ht="14.45" hidden="1" customHeight="1">
      <c r="B33" s="22"/>
      <c r="F33" s="17" t="s">
        <v>31</v>
      </c>
      <c r="L33" s="141">
        <v>0</v>
      </c>
      <c r="M33" s="142"/>
      <c r="N33" s="142"/>
      <c r="O33" s="142"/>
      <c r="P33" s="142"/>
      <c r="W33" s="143">
        <f>ROUND(AT94, 2)</f>
        <v>0</v>
      </c>
      <c r="X33" s="142"/>
      <c r="Y33" s="142"/>
      <c r="Z33" s="142"/>
      <c r="AA33" s="142"/>
      <c r="AB33" s="142"/>
      <c r="AC33" s="142"/>
      <c r="AD33" s="142"/>
      <c r="AE33" s="142"/>
      <c r="AH33" s="22"/>
    </row>
    <row r="34" spans="2:34" s="1" customFormat="1" ht="6.95" customHeight="1">
      <c r="B34" s="19"/>
      <c r="AH34" s="19"/>
    </row>
    <row r="35" spans="2:34" s="1" customFormat="1" ht="25.9" customHeight="1">
      <c r="B35" s="19"/>
      <c r="C35" s="23"/>
      <c r="D35" s="24" t="s">
        <v>32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33</v>
      </c>
      <c r="U35" s="25"/>
      <c r="V35" s="25"/>
      <c r="W35" s="25"/>
      <c r="X35" s="144" t="s">
        <v>34</v>
      </c>
      <c r="Y35" s="145"/>
      <c r="Z35" s="145"/>
      <c r="AA35" s="145"/>
      <c r="AB35" s="145"/>
      <c r="AC35" s="25"/>
      <c r="AD35" s="25"/>
      <c r="AE35" s="25"/>
      <c r="AF35" s="23"/>
      <c r="AG35" s="23"/>
      <c r="AH35" s="19"/>
    </row>
    <row r="36" spans="2:34" s="1" customFormat="1" ht="6.95" customHeight="1">
      <c r="B36" s="19"/>
      <c r="AH36" s="19"/>
    </row>
    <row r="37" spans="2:34" s="1" customFormat="1" ht="14.45" customHeight="1">
      <c r="B37" s="19"/>
      <c r="AH37" s="19"/>
    </row>
    <row r="38" spans="2:34" ht="14.45" customHeight="1">
      <c r="B38" s="11"/>
      <c r="AH38" s="11"/>
    </row>
    <row r="39" spans="2:34" ht="14.45" customHeight="1">
      <c r="B39" s="11"/>
      <c r="AH39" s="11"/>
    </row>
    <row r="40" spans="2:34" ht="14.45" customHeight="1">
      <c r="B40" s="11"/>
      <c r="AH40" s="11"/>
    </row>
    <row r="41" spans="2:34" ht="14.45" customHeight="1">
      <c r="B41" s="11"/>
      <c r="AH41" s="11"/>
    </row>
    <row r="42" spans="2:34" ht="14.45" customHeight="1">
      <c r="B42" s="11"/>
      <c r="AH42" s="11"/>
    </row>
    <row r="43" spans="2:34" ht="14.45" customHeight="1">
      <c r="B43" s="11"/>
      <c r="AH43" s="11"/>
    </row>
    <row r="44" spans="2:34" ht="14.45" customHeight="1">
      <c r="B44" s="11"/>
      <c r="AH44" s="11"/>
    </row>
    <row r="45" spans="2:34" ht="14.45" customHeight="1">
      <c r="B45" s="11"/>
      <c r="AH45" s="11"/>
    </row>
    <row r="46" spans="2:34" ht="14.45" customHeight="1">
      <c r="B46" s="11"/>
      <c r="AH46" s="11"/>
    </row>
    <row r="47" spans="2:34" ht="14.45" customHeight="1">
      <c r="B47" s="11"/>
      <c r="AH47" s="11"/>
    </row>
    <row r="48" spans="2:34" ht="14.45" customHeight="1">
      <c r="B48" s="11"/>
      <c r="AH48" s="11"/>
    </row>
    <row r="49" spans="2:34" s="1" customFormat="1" ht="14.45" customHeight="1">
      <c r="B49" s="19"/>
      <c r="D49" s="27" t="s">
        <v>35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H49" s="19"/>
    </row>
    <row r="50" spans="2:34">
      <c r="B50" s="11"/>
      <c r="AH50" s="11"/>
    </row>
    <row r="51" spans="2:34">
      <c r="B51" s="11"/>
      <c r="AH51" s="11"/>
    </row>
    <row r="52" spans="2:34">
      <c r="B52" s="11"/>
      <c r="AH52" s="11"/>
    </row>
    <row r="53" spans="2:34">
      <c r="B53" s="11"/>
      <c r="AH53" s="11"/>
    </row>
    <row r="54" spans="2:34">
      <c r="B54" s="11"/>
      <c r="AH54" s="11"/>
    </row>
    <row r="55" spans="2:34">
      <c r="B55" s="11"/>
      <c r="AH55" s="11"/>
    </row>
    <row r="56" spans="2:34">
      <c r="B56" s="11"/>
      <c r="AH56" s="11"/>
    </row>
    <row r="57" spans="2:34">
      <c r="B57" s="11"/>
      <c r="AH57" s="11"/>
    </row>
    <row r="58" spans="2:34">
      <c r="B58" s="11"/>
      <c r="AH58" s="11"/>
    </row>
    <row r="59" spans="2:34">
      <c r="B59" s="11"/>
      <c r="AH59" s="11"/>
    </row>
    <row r="60" spans="2:34" s="1" customFormat="1" ht="12.75">
      <c r="B60" s="19"/>
      <c r="D60" s="29" t="s">
        <v>37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38</v>
      </c>
      <c r="W60" s="21"/>
      <c r="X60" s="21"/>
      <c r="Y60" s="21"/>
      <c r="Z60" s="21"/>
      <c r="AA60" s="21"/>
      <c r="AB60" s="21"/>
      <c r="AC60" s="21"/>
      <c r="AD60" s="21"/>
      <c r="AE60" s="21"/>
      <c r="AH60" s="19"/>
    </row>
    <row r="61" spans="2:34">
      <c r="B61" s="11"/>
      <c r="AH61" s="11"/>
    </row>
    <row r="62" spans="2:34">
      <c r="B62" s="11"/>
      <c r="AH62" s="11"/>
    </row>
    <row r="63" spans="2:34">
      <c r="B63" s="11"/>
      <c r="AH63" s="11"/>
    </row>
    <row r="64" spans="2:34" s="1" customFormat="1" ht="12.75">
      <c r="B64" s="19"/>
      <c r="D64" s="27" t="s">
        <v>39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H64" s="19"/>
    </row>
    <row r="65" spans="2:34">
      <c r="B65" s="11"/>
      <c r="AH65" s="11"/>
    </row>
    <row r="66" spans="2:34">
      <c r="B66" s="11"/>
      <c r="AH66" s="11"/>
    </row>
    <row r="67" spans="2:34">
      <c r="B67" s="11"/>
      <c r="AH67" s="11"/>
    </row>
    <row r="68" spans="2:34">
      <c r="B68" s="11"/>
      <c r="AH68" s="11"/>
    </row>
    <row r="69" spans="2:34">
      <c r="B69" s="11"/>
      <c r="AH69" s="11"/>
    </row>
    <row r="70" spans="2:34">
      <c r="B70" s="11"/>
      <c r="AH70" s="11"/>
    </row>
    <row r="71" spans="2:34">
      <c r="B71" s="11"/>
      <c r="AH71" s="11"/>
    </row>
    <row r="72" spans="2:34">
      <c r="B72" s="11"/>
      <c r="AH72" s="11"/>
    </row>
    <row r="73" spans="2:34">
      <c r="B73" s="11"/>
      <c r="AH73" s="11"/>
    </row>
    <row r="74" spans="2:34">
      <c r="B74" s="11"/>
      <c r="AH74" s="11"/>
    </row>
    <row r="75" spans="2:34" s="1" customFormat="1" ht="12.75">
      <c r="B75" s="19"/>
      <c r="D75" s="29" t="s">
        <v>37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38</v>
      </c>
      <c r="W75" s="21"/>
      <c r="X75" s="21"/>
      <c r="Y75" s="21"/>
      <c r="Z75" s="21"/>
      <c r="AA75" s="21"/>
      <c r="AB75" s="21"/>
      <c r="AC75" s="21"/>
      <c r="AD75" s="21"/>
      <c r="AE75" s="21"/>
      <c r="AH75" s="19"/>
    </row>
    <row r="76" spans="2:34" s="1" customFormat="1">
      <c r="B76" s="19"/>
      <c r="AH76" s="19"/>
    </row>
    <row r="77" spans="2:3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19"/>
    </row>
    <row r="81" spans="1:81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19"/>
    </row>
    <row r="82" spans="1:81" s="1" customFormat="1" ht="24.95" customHeight="1">
      <c r="B82" s="19"/>
      <c r="C82" s="12" t="s">
        <v>41</v>
      </c>
      <c r="AH82" s="19"/>
    </row>
    <row r="83" spans="1:81" s="1" customFormat="1" ht="6.95" customHeight="1">
      <c r="B83" s="19"/>
      <c r="AH83" s="19"/>
    </row>
    <row r="84" spans="1:81" s="3" customFormat="1" ht="12" customHeight="1">
      <c r="B84" s="34"/>
      <c r="C84" s="17" t="s">
        <v>11</v>
      </c>
      <c r="L84" s="3" t="str">
        <f>K5</f>
        <v>2023_08_23_HKR</v>
      </c>
      <c r="AH84" s="34"/>
    </row>
    <row r="85" spans="1:81" s="4" customFormat="1" ht="36.950000000000003" customHeight="1">
      <c r="B85" s="35"/>
      <c r="C85" s="36" t="s">
        <v>13</v>
      </c>
      <c r="L85" s="155" t="str">
        <f>K6</f>
        <v>Údržba, opravy a odstraňování závad u SPS v obvodu OŘ HKR</v>
      </c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H85" s="35"/>
    </row>
    <row r="86" spans="1:81" s="1" customFormat="1" ht="6.95" customHeight="1">
      <c r="B86" s="19"/>
      <c r="AH86" s="19"/>
    </row>
    <row r="87" spans="1:81" s="1" customFormat="1" ht="12" customHeight="1">
      <c r="B87" s="19"/>
      <c r="C87" s="17" t="s">
        <v>16</v>
      </c>
      <c r="L87" s="37" t="str">
        <f>IF(K8="","",K8)</f>
        <v>Obvod OŘ Hradec Králové - HKR</v>
      </c>
      <c r="AH87" s="19"/>
    </row>
    <row r="88" spans="1:81" s="1" customFormat="1" ht="6.95" customHeight="1">
      <c r="B88" s="19"/>
      <c r="AH88" s="19"/>
    </row>
    <row r="89" spans="1:81" s="1" customFormat="1" ht="15.2" customHeight="1">
      <c r="B89" s="19"/>
      <c r="C89" s="17" t="s">
        <v>18</v>
      </c>
      <c r="L89" s="3" t="str">
        <f>IF(E11= "","",E11)</f>
        <v xml:space="preserve"> </v>
      </c>
      <c r="AF89" s="3"/>
      <c r="AH89" s="19"/>
      <c r="AI89" s="157" t="s">
        <v>42</v>
      </c>
      <c r="AJ89" s="158"/>
      <c r="AK89" s="38"/>
      <c r="AL89" s="38"/>
      <c r="AM89" s="38"/>
      <c r="AN89" s="38"/>
      <c r="AO89" s="38"/>
      <c r="AP89" s="38"/>
      <c r="AQ89" s="38"/>
      <c r="AR89" s="38"/>
      <c r="AS89" s="38"/>
      <c r="AT89" s="39"/>
    </row>
    <row r="90" spans="1:81" s="1" customFormat="1" ht="15.2" customHeight="1">
      <c r="B90" s="19"/>
      <c r="C90" s="17" t="s">
        <v>20</v>
      </c>
      <c r="L90" s="3" t="str">
        <f>IF(E14="","",E14)</f>
        <v xml:space="preserve"> </v>
      </c>
      <c r="AF90" s="3"/>
      <c r="AH90" s="19"/>
      <c r="AI90" s="159"/>
      <c r="AJ90" s="160"/>
      <c r="AT90" s="40"/>
    </row>
    <row r="91" spans="1:81" s="1" customFormat="1" ht="10.9" customHeight="1">
      <c r="B91" s="19"/>
      <c r="AH91" s="19"/>
      <c r="AI91" s="159"/>
      <c r="AJ91" s="160"/>
      <c r="AT91" s="40"/>
    </row>
    <row r="92" spans="1:81" s="1" customFormat="1" ht="29.25" customHeight="1">
      <c r="B92" s="19"/>
      <c r="C92" s="152" t="s">
        <v>43</v>
      </c>
      <c r="D92" s="153"/>
      <c r="E92" s="153"/>
      <c r="F92" s="153"/>
      <c r="G92" s="153"/>
      <c r="H92" s="41"/>
      <c r="I92" s="154" t="s">
        <v>44</v>
      </c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  <c r="AF92" s="42"/>
      <c r="AG92" s="43" t="s">
        <v>45</v>
      </c>
      <c r="AH92" s="19"/>
      <c r="AI92" s="44" t="s">
        <v>46</v>
      </c>
      <c r="AJ92" s="45" t="s">
        <v>47</v>
      </c>
      <c r="AK92" s="45" t="s">
        <v>48</v>
      </c>
      <c r="AL92" s="45" t="s">
        <v>49</v>
      </c>
      <c r="AM92" s="45" t="s">
        <v>50</v>
      </c>
      <c r="AN92" s="45" t="s">
        <v>51</v>
      </c>
      <c r="AO92" s="45" t="s">
        <v>52</v>
      </c>
      <c r="AP92" s="45" t="s">
        <v>53</v>
      </c>
      <c r="AQ92" s="45" t="s">
        <v>54</v>
      </c>
      <c r="AR92" s="45" t="s">
        <v>55</v>
      </c>
      <c r="AS92" s="45" t="s">
        <v>56</v>
      </c>
      <c r="AT92" s="46" t="s">
        <v>57</v>
      </c>
    </row>
    <row r="93" spans="1:81" s="1" customFormat="1" ht="10.9" customHeight="1">
      <c r="B93" s="19"/>
      <c r="AH93" s="19"/>
      <c r="AI93" s="47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9"/>
    </row>
    <row r="94" spans="1:81" s="5" customFormat="1" ht="32.450000000000003" customHeight="1">
      <c r="B94" s="48"/>
      <c r="C94" s="49" t="s">
        <v>58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1"/>
      <c r="AG94" s="52" t="s">
        <v>1</v>
      </c>
      <c r="AH94" s="48"/>
      <c r="AI94" s="53">
        <f>ROUND(SUM(AI95:AI101),2)</f>
        <v>0</v>
      </c>
      <c r="AJ94" s="54">
        <f t="shared" ref="AJ94:AJ101" si="0">ROUND(SUM(AL94:AM94),2)</f>
        <v>0</v>
      </c>
      <c r="AK94" s="55">
        <f>ROUND(SUM(AK95:AK101),5)</f>
        <v>24314.268840000001</v>
      </c>
      <c r="AL94" s="54">
        <f>ROUND(AP94*L29,2)</f>
        <v>0</v>
      </c>
      <c r="AM94" s="54">
        <f>ROUND(AQ94*L30,2)</f>
        <v>0</v>
      </c>
      <c r="AN94" s="54">
        <f>ROUND(AR94*L29,2)</f>
        <v>0</v>
      </c>
      <c r="AO94" s="54">
        <f>ROUND(AS94*L30,2)</f>
        <v>0</v>
      </c>
      <c r="AP94" s="54">
        <f>ROUND(SUM(AP95:AP101),2)</f>
        <v>0</v>
      </c>
      <c r="AQ94" s="54">
        <f>ROUND(SUM(AQ95:AQ101),2)</f>
        <v>0</v>
      </c>
      <c r="AR94" s="54">
        <f>ROUND(SUM(AR95:AR101),2)</f>
        <v>0</v>
      </c>
      <c r="AS94" s="54">
        <f>ROUND(SUM(AS95:AS101),2)</f>
        <v>0</v>
      </c>
      <c r="AT94" s="56">
        <f>ROUND(SUM(AT95:AT101),2)</f>
        <v>0</v>
      </c>
      <c r="BI94" s="57" t="s">
        <v>59</v>
      </c>
      <c r="BJ94" s="57" t="s">
        <v>60</v>
      </c>
      <c r="BK94" s="58" t="s">
        <v>61</v>
      </c>
      <c r="BL94" s="57" t="s">
        <v>62</v>
      </c>
      <c r="BM94" s="57" t="s">
        <v>4</v>
      </c>
      <c r="BN94" s="57" t="s">
        <v>63</v>
      </c>
      <c r="CB94" s="57" t="s">
        <v>1</v>
      </c>
    </row>
    <row r="95" spans="1:81" s="6" customFormat="1" ht="16.5" customHeight="1">
      <c r="A95" s="59" t="s">
        <v>64</v>
      </c>
      <c r="B95" s="60"/>
      <c r="C95" s="61"/>
      <c r="D95" s="151" t="s">
        <v>65</v>
      </c>
      <c r="E95" s="151"/>
      <c r="F95" s="151"/>
      <c r="G95" s="151"/>
      <c r="H95" s="151"/>
      <c r="I95" s="62"/>
      <c r="J95" s="151" t="s">
        <v>66</v>
      </c>
      <c r="K95" s="151"/>
      <c r="L95" s="151"/>
      <c r="M95" s="151"/>
      <c r="N95" s="151"/>
      <c r="O95" s="151"/>
      <c r="P95" s="151"/>
      <c r="Q95" s="151"/>
      <c r="R95" s="151"/>
      <c r="S95" s="151"/>
      <c r="T95" s="151"/>
      <c r="U95" s="151"/>
      <c r="V95" s="151"/>
      <c r="W95" s="151"/>
      <c r="X95" s="151"/>
      <c r="Y95" s="151"/>
      <c r="Z95" s="151"/>
      <c r="AA95" s="151"/>
      <c r="AB95" s="151"/>
      <c r="AC95" s="151"/>
      <c r="AD95" s="151"/>
      <c r="AE95" s="151"/>
      <c r="AF95" s="62"/>
      <c r="AG95" s="63" t="s">
        <v>67</v>
      </c>
      <c r="AH95" s="60"/>
      <c r="AI95" s="64">
        <v>0</v>
      </c>
      <c r="AJ95" s="65" t="e">
        <f t="shared" si="0"/>
        <v>#REF!</v>
      </c>
      <c r="AK95" s="66">
        <f>'001 - Oprava střech'!N128</f>
        <v>4419.6389499999996</v>
      </c>
      <c r="AL95" s="65" t="e">
        <f>'001 - Oprava střech'!#REF!</f>
        <v>#REF!</v>
      </c>
      <c r="AM95" s="65" t="e">
        <f>'001 - Oprava střech'!#REF!</f>
        <v>#REF!</v>
      </c>
      <c r="AN95" s="65" t="e">
        <f>'001 - Oprava střech'!#REF!</f>
        <v>#REF!</v>
      </c>
      <c r="AO95" s="65" t="e">
        <f>'001 - Oprava střech'!#REF!</f>
        <v>#REF!</v>
      </c>
      <c r="AP95" s="65">
        <f>'001 - Oprava střech'!F33</f>
        <v>0</v>
      </c>
      <c r="AQ95" s="65">
        <f>'001 - Oprava střech'!F34</f>
        <v>0</v>
      </c>
      <c r="AR95" s="65">
        <f>'001 - Oprava střech'!F35</f>
        <v>0</v>
      </c>
      <c r="AS95" s="65">
        <f>'001 - Oprava střech'!F36</f>
        <v>0</v>
      </c>
      <c r="AT95" s="67">
        <f>'001 - Oprava střech'!F37</f>
        <v>0</v>
      </c>
      <c r="BJ95" s="68" t="s">
        <v>68</v>
      </c>
      <c r="BL95" s="68" t="s">
        <v>62</v>
      </c>
      <c r="BM95" s="68" t="s">
        <v>69</v>
      </c>
      <c r="BN95" s="68" t="s">
        <v>4</v>
      </c>
      <c r="CB95" s="68" t="s">
        <v>1</v>
      </c>
      <c r="CC95" s="68" t="s">
        <v>70</v>
      </c>
    </row>
    <row r="96" spans="1:81" s="6" customFormat="1" ht="16.5" customHeight="1">
      <c r="A96" s="59" t="s">
        <v>64</v>
      </c>
      <c r="B96" s="60"/>
      <c r="C96" s="61"/>
      <c r="D96" s="151" t="s">
        <v>71</v>
      </c>
      <c r="E96" s="151"/>
      <c r="F96" s="151"/>
      <c r="G96" s="151"/>
      <c r="H96" s="151"/>
      <c r="I96" s="62"/>
      <c r="J96" s="151" t="s">
        <v>72</v>
      </c>
      <c r="K96" s="151"/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62"/>
      <c r="AG96" s="63" t="s">
        <v>67</v>
      </c>
      <c r="AH96" s="60"/>
      <c r="AI96" s="64">
        <v>0</v>
      </c>
      <c r="AJ96" s="65" t="e">
        <f t="shared" si="0"/>
        <v>#REF!</v>
      </c>
      <c r="AK96" s="66">
        <f>'002 - Oprava vnějšího pláště'!N136</f>
        <v>11542.952327000003</v>
      </c>
      <c r="AL96" s="65" t="e">
        <f>'002 - Oprava vnějšího pláště'!#REF!</f>
        <v>#REF!</v>
      </c>
      <c r="AM96" s="65" t="e">
        <f>'002 - Oprava vnějšího pláště'!#REF!</f>
        <v>#REF!</v>
      </c>
      <c r="AN96" s="65" t="e">
        <f>'002 - Oprava vnějšího pláště'!#REF!</f>
        <v>#REF!</v>
      </c>
      <c r="AO96" s="65" t="e">
        <f>'002 - Oprava vnějšího pláště'!#REF!</f>
        <v>#REF!</v>
      </c>
      <c r="AP96" s="65">
        <f>'002 - Oprava vnějšího pláště'!F33</f>
        <v>0</v>
      </c>
      <c r="AQ96" s="65">
        <f>'002 - Oprava vnějšího pláště'!F34</f>
        <v>0</v>
      </c>
      <c r="AR96" s="65">
        <f>'002 - Oprava vnějšího pláště'!F35</f>
        <v>0</v>
      </c>
      <c r="AS96" s="65">
        <f>'002 - Oprava vnějšího pláště'!F36</f>
        <v>0</v>
      </c>
      <c r="AT96" s="67">
        <f>'002 - Oprava vnějšího pláště'!F37</f>
        <v>0</v>
      </c>
      <c r="BJ96" s="68" t="s">
        <v>68</v>
      </c>
      <c r="BL96" s="68" t="s">
        <v>62</v>
      </c>
      <c r="BM96" s="68" t="s">
        <v>73</v>
      </c>
      <c r="BN96" s="68" t="s">
        <v>4</v>
      </c>
      <c r="CB96" s="68" t="s">
        <v>1</v>
      </c>
      <c r="CC96" s="68" t="s">
        <v>70</v>
      </c>
    </row>
    <row r="97" spans="1:81" s="6" customFormat="1" ht="16.5" customHeight="1">
      <c r="A97" s="59" t="s">
        <v>64</v>
      </c>
      <c r="B97" s="60"/>
      <c r="C97" s="61"/>
      <c r="D97" s="151" t="s">
        <v>74</v>
      </c>
      <c r="E97" s="151"/>
      <c r="F97" s="151"/>
      <c r="G97" s="151"/>
      <c r="H97" s="151"/>
      <c r="I97" s="62"/>
      <c r="J97" s="151" t="s">
        <v>75</v>
      </c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62"/>
      <c r="AG97" s="63" t="s">
        <v>67</v>
      </c>
      <c r="AH97" s="60"/>
      <c r="AI97" s="64">
        <v>0</v>
      </c>
      <c r="AJ97" s="65" t="e">
        <f t="shared" si="0"/>
        <v>#REF!</v>
      </c>
      <c r="AK97" s="66">
        <f>'003 - Oprava přístřešku'!N131</f>
        <v>1690.6832079999999</v>
      </c>
      <c r="AL97" s="65" t="e">
        <f>'003 - Oprava přístřešku'!#REF!</f>
        <v>#REF!</v>
      </c>
      <c r="AM97" s="65" t="e">
        <f>'003 - Oprava přístřešku'!#REF!</f>
        <v>#REF!</v>
      </c>
      <c r="AN97" s="65" t="e">
        <f>'003 - Oprava přístřešku'!#REF!</f>
        <v>#REF!</v>
      </c>
      <c r="AO97" s="65" t="e">
        <f>'003 - Oprava přístřešku'!#REF!</f>
        <v>#REF!</v>
      </c>
      <c r="AP97" s="65">
        <f>'003 - Oprava přístřešku'!F33</f>
        <v>0</v>
      </c>
      <c r="AQ97" s="65">
        <f>'003 - Oprava přístřešku'!F34</f>
        <v>0</v>
      </c>
      <c r="AR97" s="65">
        <f>'003 - Oprava přístřešku'!F35</f>
        <v>0</v>
      </c>
      <c r="AS97" s="65">
        <f>'003 - Oprava přístřešku'!F36</f>
        <v>0</v>
      </c>
      <c r="AT97" s="67">
        <f>'003 - Oprava přístřešku'!F37</f>
        <v>0</v>
      </c>
      <c r="BJ97" s="68" t="s">
        <v>68</v>
      </c>
      <c r="BL97" s="68" t="s">
        <v>62</v>
      </c>
      <c r="BM97" s="68" t="s">
        <v>76</v>
      </c>
      <c r="BN97" s="68" t="s">
        <v>4</v>
      </c>
      <c r="CB97" s="68" t="s">
        <v>1</v>
      </c>
      <c r="CC97" s="68" t="s">
        <v>70</v>
      </c>
    </row>
    <row r="98" spans="1:81" s="6" customFormat="1" ht="16.5" customHeight="1">
      <c r="A98" s="59" t="s">
        <v>64</v>
      </c>
      <c r="B98" s="60"/>
      <c r="C98" s="61"/>
      <c r="D98" s="151" t="s">
        <v>77</v>
      </c>
      <c r="E98" s="151"/>
      <c r="F98" s="151"/>
      <c r="G98" s="151"/>
      <c r="H98" s="151"/>
      <c r="I98" s="62"/>
      <c r="J98" s="151" t="s">
        <v>78</v>
      </c>
      <c r="K98" s="151"/>
      <c r="L98" s="151"/>
      <c r="M98" s="151"/>
      <c r="N98" s="151"/>
      <c r="O98" s="151"/>
      <c r="P98" s="151"/>
      <c r="Q98" s="151"/>
      <c r="R98" s="151"/>
      <c r="S98" s="151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62"/>
      <c r="AG98" s="63" t="s">
        <v>67</v>
      </c>
      <c r="AH98" s="60"/>
      <c r="AI98" s="64">
        <v>0</v>
      </c>
      <c r="AJ98" s="65" t="e">
        <f t="shared" si="0"/>
        <v>#REF!</v>
      </c>
      <c r="AK98" s="66">
        <f>'004 - Oprava kotelny a sp...'!N131</f>
        <v>2243.336503</v>
      </c>
      <c r="AL98" s="65" t="e">
        <f>'004 - Oprava kotelny a sp...'!#REF!</f>
        <v>#REF!</v>
      </c>
      <c r="AM98" s="65" t="e">
        <f>'004 - Oprava kotelny a sp...'!#REF!</f>
        <v>#REF!</v>
      </c>
      <c r="AN98" s="65" t="e">
        <f>'004 - Oprava kotelny a sp...'!#REF!</f>
        <v>#REF!</v>
      </c>
      <c r="AO98" s="65" t="e">
        <f>'004 - Oprava kotelny a sp...'!#REF!</f>
        <v>#REF!</v>
      </c>
      <c r="AP98" s="65">
        <f>'004 - Oprava kotelny a sp...'!F33</f>
        <v>0</v>
      </c>
      <c r="AQ98" s="65">
        <f>'004 - Oprava kotelny a sp...'!F34</f>
        <v>0</v>
      </c>
      <c r="AR98" s="65">
        <f>'004 - Oprava kotelny a sp...'!F35</f>
        <v>0</v>
      </c>
      <c r="AS98" s="65">
        <f>'004 - Oprava kotelny a sp...'!F36</f>
        <v>0</v>
      </c>
      <c r="AT98" s="67">
        <f>'004 - Oprava kotelny a sp...'!F37</f>
        <v>0</v>
      </c>
      <c r="BJ98" s="68" t="s">
        <v>68</v>
      </c>
      <c r="BL98" s="68" t="s">
        <v>62</v>
      </c>
      <c r="BM98" s="68" t="s">
        <v>79</v>
      </c>
      <c r="BN98" s="68" t="s">
        <v>4</v>
      </c>
      <c r="CB98" s="68" t="s">
        <v>1</v>
      </c>
      <c r="CC98" s="68" t="s">
        <v>70</v>
      </c>
    </row>
    <row r="99" spans="1:81" s="6" customFormat="1" ht="16.5" customHeight="1">
      <c r="A99" s="59" t="s">
        <v>64</v>
      </c>
      <c r="B99" s="60"/>
      <c r="C99" s="61"/>
      <c r="D99" s="151" t="s">
        <v>80</v>
      </c>
      <c r="E99" s="151"/>
      <c r="F99" s="151"/>
      <c r="G99" s="151"/>
      <c r="H99" s="151"/>
      <c r="I99" s="62"/>
      <c r="J99" s="151" t="s">
        <v>81</v>
      </c>
      <c r="K99" s="151"/>
      <c r="L99" s="151"/>
      <c r="M99" s="151"/>
      <c r="N99" s="151"/>
      <c r="O99" s="151"/>
      <c r="P99" s="151"/>
      <c r="Q99" s="151"/>
      <c r="R99" s="151"/>
      <c r="S99" s="151"/>
      <c r="T99" s="15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62"/>
      <c r="AG99" s="63" t="s">
        <v>67</v>
      </c>
      <c r="AH99" s="60"/>
      <c r="AI99" s="64">
        <v>0</v>
      </c>
      <c r="AJ99" s="65" t="e">
        <f t="shared" si="0"/>
        <v>#REF!</v>
      </c>
      <c r="AK99" s="66">
        <f>'005 - Ostatní venkovní úp...'!N127</f>
        <v>2852.4588809999996</v>
      </c>
      <c r="AL99" s="65" t="e">
        <f>'005 - Ostatní venkovní úp...'!#REF!</f>
        <v>#REF!</v>
      </c>
      <c r="AM99" s="65" t="e">
        <f>'005 - Ostatní venkovní úp...'!#REF!</f>
        <v>#REF!</v>
      </c>
      <c r="AN99" s="65" t="e">
        <f>'005 - Ostatní venkovní úp...'!#REF!</f>
        <v>#REF!</v>
      </c>
      <c r="AO99" s="65" t="e">
        <f>'005 - Ostatní venkovní úp...'!#REF!</f>
        <v>#REF!</v>
      </c>
      <c r="AP99" s="65">
        <f>'005 - Ostatní venkovní úp...'!F33</f>
        <v>0</v>
      </c>
      <c r="AQ99" s="65">
        <f>'005 - Ostatní venkovní úp...'!F34</f>
        <v>0</v>
      </c>
      <c r="AR99" s="65">
        <f>'005 - Ostatní venkovní úp...'!F35</f>
        <v>0</v>
      </c>
      <c r="AS99" s="65">
        <f>'005 - Ostatní venkovní úp...'!F36</f>
        <v>0</v>
      </c>
      <c r="AT99" s="67">
        <f>'005 - Ostatní venkovní úp...'!F37</f>
        <v>0</v>
      </c>
      <c r="BJ99" s="68" t="s">
        <v>68</v>
      </c>
      <c r="BL99" s="68" t="s">
        <v>62</v>
      </c>
      <c r="BM99" s="68" t="s">
        <v>82</v>
      </c>
      <c r="BN99" s="68" t="s">
        <v>4</v>
      </c>
      <c r="CB99" s="68" t="s">
        <v>1</v>
      </c>
      <c r="CC99" s="68" t="s">
        <v>70</v>
      </c>
    </row>
    <row r="100" spans="1:81" s="6" customFormat="1" ht="16.5" customHeight="1">
      <c r="A100" s="59" t="s">
        <v>64</v>
      </c>
      <c r="B100" s="60"/>
      <c r="C100" s="61"/>
      <c r="D100" s="151" t="s">
        <v>83</v>
      </c>
      <c r="E100" s="151"/>
      <c r="F100" s="151"/>
      <c r="G100" s="151"/>
      <c r="H100" s="151"/>
      <c r="I100" s="62"/>
      <c r="J100" s="151" t="s">
        <v>84</v>
      </c>
      <c r="K100" s="151"/>
      <c r="L100" s="151"/>
      <c r="M100" s="151"/>
      <c r="N100" s="151"/>
      <c r="O100" s="151"/>
      <c r="P100" s="151"/>
      <c r="Q100" s="151"/>
      <c r="R100" s="151"/>
      <c r="S100" s="151"/>
      <c r="T100" s="151"/>
      <c r="U100" s="15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/>
      <c r="AF100" s="62"/>
      <c r="AG100" s="63" t="s">
        <v>67</v>
      </c>
      <c r="AH100" s="60"/>
      <c r="AI100" s="64">
        <v>0</v>
      </c>
      <c r="AJ100" s="65" t="e">
        <f t="shared" si="0"/>
        <v>#REF!</v>
      </c>
      <c r="AK100" s="66">
        <f>'006 - Elektroinstalace (SEE)'!N122</f>
        <v>1149.6470000000002</v>
      </c>
      <c r="AL100" s="65" t="e">
        <f>'006 - Elektroinstalace (SEE)'!#REF!</f>
        <v>#REF!</v>
      </c>
      <c r="AM100" s="65" t="e">
        <f>'006 - Elektroinstalace (SEE)'!#REF!</f>
        <v>#REF!</v>
      </c>
      <c r="AN100" s="65" t="e">
        <f>'006 - Elektroinstalace (SEE)'!#REF!</f>
        <v>#REF!</v>
      </c>
      <c r="AO100" s="65" t="e">
        <f>'006 - Elektroinstalace (SEE)'!#REF!</f>
        <v>#REF!</v>
      </c>
      <c r="AP100" s="65">
        <f>'006 - Elektroinstalace (SEE)'!F33</f>
        <v>0</v>
      </c>
      <c r="AQ100" s="65">
        <f>'006 - Elektroinstalace (SEE)'!F34</f>
        <v>0</v>
      </c>
      <c r="AR100" s="65">
        <f>'006 - Elektroinstalace (SEE)'!F35</f>
        <v>0</v>
      </c>
      <c r="AS100" s="65">
        <f>'006 - Elektroinstalace (SEE)'!F36</f>
        <v>0</v>
      </c>
      <c r="AT100" s="67">
        <f>'006 - Elektroinstalace (SEE)'!F37</f>
        <v>0</v>
      </c>
      <c r="BJ100" s="68" t="s">
        <v>68</v>
      </c>
      <c r="BL100" s="68" t="s">
        <v>62</v>
      </c>
      <c r="BM100" s="68" t="s">
        <v>85</v>
      </c>
      <c r="BN100" s="68" t="s">
        <v>4</v>
      </c>
      <c r="CB100" s="68" t="s">
        <v>1</v>
      </c>
      <c r="CC100" s="68" t="s">
        <v>70</v>
      </c>
    </row>
    <row r="101" spans="1:81" s="6" customFormat="1" ht="16.5" customHeight="1">
      <c r="A101" s="59" t="s">
        <v>64</v>
      </c>
      <c r="B101" s="60"/>
      <c r="C101" s="61"/>
      <c r="D101" s="151" t="s">
        <v>86</v>
      </c>
      <c r="E101" s="151"/>
      <c r="F101" s="151"/>
      <c r="G101" s="151"/>
      <c r="H101" s="151"/>
      <c r="I101" s="62"/>
      <c r="J101" s="151" t="s">
        <v>87</v>
      </c>
      <c r="K101" s="151"/>
      <c r="L101" s="151"/>
      <c r="M101" s="151"/>
      <c r="N101" s="151"/>
      <c r="O101" s="151"/>
      <c r="P101" s="151"/>
      <c r="Q101" s="151"/>
      <c r="R101" s="151"/>
      <c r="S101" s="151"/>
      <c r="T101" s="151"/>
      <c r="U101" s="15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  <c r="AF101" s="62"/>
      <c r="AG101" s="63" t="s">
        <v>67</v>
      </c>
      <c r="AH101" s="60"/>
      <c r="AI101" s="64">
        <v>0</v>
      </c>
      <c r="AJ101" s="65" t="e">
        <f t="shared" si="0"/>
        <v>#REF!</v>
      </c>
      <c r="AK101" s="66">
        <f>'007 - Demolice'!N123</f>
        <v>415.55196700000005</v>
      </c>
      <c r="AL101" s="65" t="e">
        <f>'007 - Demolice'!#REF!</f>
        <v>#REF!</v>
      </c>
      <c r="AM101" s="65" t="e">
        <f>'007 - Demolice'!#REF!</f>
        <v>#REF!</v>
      </c>
      <c r="AN101" s="65" t="e">
        <f>'007 - Demolice'!#REF!</f>
        <v>#REF!</v>
      </c>
      <c r="AO101" s="65" t="e">
        <f>'007 - Demolice'!#REF!</f>
        <v>#REF!</v>
      </c>
      <c r="AP101" s="65">
        <f>'007 - Demolice'!F33</f>
        <v>0</v>
      </c>
      <c r="AQ101" s="65">
        <f>'007 - Demolice'!F34</f>
        <v>0</v>
      </c>
      <c r="AR101" s="65">
        <f>'007 - Demolice'!F35</f>
        <v>0</v>
      </c>
      <c r="AS101" s="65">
        <f>'007 - Demolice'!F36</f>
        <v>0</v>
      </c>
      <c r="AT101" s="67">
        <f>'007 - Demolice'!F37</f>
        <v>0</v>
      </c>
      <c r="BJ101" s="68" t="s">
        <v>68</v>
      </c>
      <c r="BL101" s="68" t="s">
        <v>62</v>
      </c>
      <c r="BM101" s="68" t="s">
        <v>88</v>
      </c>
      <c r="BN101" s="68" t="s">
        <v>4</v>
      </c>
      <c r="CB101" s="68" t="s">
        <v>1</v>
      </c>
      <c r="CC101" s="68" t="s">
        <v>70</v>
      </c>
    </row>
    <row r="102" spans="1:81" s="1" customFormat="1" ht="30" customHeight="1">
      <c r="B102" s="19"/>
      <c r="AH102" s="19"/>
    </row>
    <row r="103" spans="1:81" s="1" customFormat="1" ht="6.95" customHeight="1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19"/>
    </row>
  </sheetData>
  <sheetProtection algorithmName="SHA-512" hashValue="Bl2ZEQrZQN/mB/j+gYhWYoTiSfAdGuladHaqFHVLWSUpQro3QYlWKv3evz/vudD8dNnVSH+HbfPKAL4ycQtb5w==" saltValue="ImqwexUBQHNi/NQdVcDMrQ==" spinCount="100000" sheet="1" objects="1" scenarios="1"/>
  <mergeCells count="35">
    <mergeCell ref="I92:AE92"/>
    <mergeCell ref="D95:H95"/>
    <mergeCell ref="J95:AE95"/>
    <mergeCell ref="L85:AE85"/>
    <mergeCell ref="AI89:AJ91"/>
    <mergeCell ref="W28:AE28"/>
    <mergeCell ref="D100:H100"/>
    <mergeCell ref="J100:AE100"/>
    <mergeCell ref="D101:H101"/>
    <mergeCell ref="J101:AE101"/>
    <mergeCell ref="J98:AE98"/>
    <mergeCell ref="D98:H98"/>
    <mergeCell ref="D99:H99"/>
    <mergeCell ref="J99:AE99"/>
    <mergeCell ref="J96:AE96"/>
    <mergeCell ref="D96:H96"/>
    <mergeCell ref="J97:AE97"/>
    <mergeCell ref="D97:H97"/>
    <mergeCell ref="C92:G92"/>
    <mergeCell ref="AH2:AU2"/>
    <mergeCell ref="L33:P33"/>
    <mergeCell ref="W33:AE33"/>
    <mergeCell ref="X35:AB35"/>
    <mergeCell ref="W31:AE31"/>
    <mergeCell ref="L31:P31"/>
    <mergeCell ref="L32:P32"/>
    <mergeCell ref="W32:AE32"/>
    <mergeCell ref="L29:P29"/>
    <mergeCell ref="W29:AE29"/>
    <mergeCell ref="L30:P30"/>
    <mergeCell ref="W30:AE30"/>
    <mergeCell ref="K5:AE5"/>
    <mergeCell ref="K6:AE6"/>
    <mergeCell ref="E23:AE23"/>
    <mergeCell ref="L28:P28"/>
  </mergeCells>
  <hyperlinks>
    <hyperlink ref="A95" location="'001 - Oprava střech'!C2" display="/" xr:uid="{00000000-0004-0000-0000-000000000000}"/>
    <hyperlink ref="A96" location="'002 - Oprava vnějšího pláště'!C2" display="/" xr:uid="{00000000-0004-0000-0000-000001000000}"/>
    <hyperlink ref="A97" location="'003 - Oprava přístřešku'!C2" display="/" xr:uid="{00000000-0004-0000-0000-000002000000}"/>
    <hyperlink ref="A98" location="'004 - Oprava kotelny a sp...'!C2" display="/" xr:uid="{00000000-0004-0000-0000-000003000000}"/>
    <hyperlink ref="A99" location="'005 - Ostatní venkovní úp...'!C2" display="/" xr:uid="{00000000-0004-0000-0000-000004000000}"/>
    <hyperlink ref="A100" location="'006 - Elektroinstalace (SEE)'!C2" display="/" xr:uid="{00000000-0004-0000-0000-000005000000}"/>
    <hyperlink ref="A101" location="'007 - Demolice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356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9"/>
      <c r="K2" s="140"/>
      <c r="L2" s="140"/>
      <c r="M2" s="140"/>
      <c r="N2" s="140"/>
      <c r="O2" s="140"/>
      <c r="P2" s="140"/>
      <c r="Q2" s="140"/>
      <c r="R2" s="140"/>
      <c r="S2" s="140"/>
      <c r="T2" s="140"/>
      <c r="AR2" s="8" t="s">
        <v>69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1" t="str">
        <f>'Rekapitulace stavby'!K6</f>
        <v>Údržba, opravy a odstraňování závad u SPS v obvodu OŘ HKR</v>
      </c>
      <c r="F7" s="162"/>
      <c r="G7" s="162"/>
      <c r="H7" s="162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5" t="s">
        <v>91</v>
      </c>
      <c r="F9" s="163"/>
      <c r="G9" s="163"/>
      <c r="H9" s="163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9" t="s">
        <v>1</v>
      </c>
      <c r="F27" s="149"/>
      <c r="G27" s="149"/>
      <c r="H27" s="149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ROUND((SUM(BE128:BE355)),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ROUND((SUM(BF128:BF355)),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ROUND((SUM(BG128:BG355)),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1" t="str">
        <f>E7</f>
        <v>Údržba, opravy a odstraňování závad u SPS v obvodu OŘ HKR</v>
      </c>
      <c r="F85" s="162"/>
      <c r="G85" s="162"/>
      <c r="H85" s="162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5" t="str">
        <f>E9</f>
        <v>001 - Oprava střech</v>
      </c>
      <c r="F87" s="163"/>
      <c r="G87" s="163"/>
      <c r="H87" s="163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97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98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99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100</v>
      </c>
      <c r="E101" s="91"/>
      <c r="F101" s="91"/>
      <c r="G101" s="91"/>
      <c r="H101" s="91"/>
      <c r="J101" s="89"/>
    </row>
    <row r="102" spans="2:10" s="84" customFormat="1" ht="24.95" customHeight="1">
      <c r="B102" s="85"/>
      <c r="D102" s="86" t="s">
        <v>101</v>
      </c>
      <c r="E102" s="87"/>
      <c r="F102" s="87"/>
      <c r="G102" s="87"/>
      <c r="H102" s="87"/>
      <c r="J102" s="85"/>
    </row>
    <row r="103" spans="2:10" s="88" customFormat="1" ht="19.899999999999999" customHeight="1">
      <c r="B103" s="89"/>
      <c r="D103" s="90" t="s">
        <v>102</v>
      </c>
      <c r="E103" s="91"/>
      <c r="F103" s="91"/>
      <c r="G103" s="91"/>
      <c r="H103" s="91"/>
      <c r="J103" s="89"/>
    </row>
    <row r="104" spans="2:10" s="88" customFormat="1" ht="19.899999999999999" customHeight="1">
      <c r="B104" s="89"/>
      <c r="D104" s="90" t="s">
        <v>103</v>
      </c>
      <c r="E104" s="91"/>
      <c r="F104" s="91"/>
      <c r="G104" s="91"/>
      <c r="H104" s="91"/>
      <c r="J104" s="89"/>
    </row>
    <row r="105" spans="2:10" s="88" customFormat="1" ht="19.899999999999999" customHeight="1">
      <c r="B105" s="89"/>
      <c r="D105" s="90" t="s">
        <v>104</v>
      </c>
      <c r="E105" s="91"/>
      <c r="F105" s="91"/>
      <c r="G105" s="91"/>
      <c r="H105" s="91"/>
      <c r="J105" s="89"/>
    </row>
    <row r="106" spans="2:10" s="88" customFormat="1" ht="19.899999999999999" customHeight="1">
      <c r="B106" s="89"/>
      <c r="D106" s="90" t="s">
        <v>105</v>
      </c>
      <c r="E106" s="91"/>
      <c r="F106" s="91"/>
      <c r="G106" s="91"/>
      <c r="H106" s="91"/>
      <c r="J106" s="89"/>
    </row>
    <row r="107" spans="2:10" s="88" customFormat="1" ht="19.899999999999999" customHeight="1">
      <c r="B107" s="89"/>
      <c r="D107" s="90" t="s">
        <v>106</v>
      </c>
      <c r="E107" s="91"/>
      <c r="F107" s="91"/>
      <c r="G107" s="91"/>
      <c r="H107" s="91"/>
      <c r="J107" s="89"/>
    </row>
    <row r="108" spans="2:10" s="88" customFormat="1" ht="19.899999999999999" customHeight="1">
      <c r="B108" s="89"/>
      <c r="D108" s="90" t="s">
        <v>107</v>
      </c>
      <c r="E108" s="91"/>
      <c r="F108" s="91"/>
      <c r="G108" s="91"/>
      <c r="H108" s="91"/>
      <c r="J108" s="89"/>
    </row>
    <row r="109" spans="2:10" s="1" customFormat="1" ht="21.75" customHeight="1">
      <c r="B109" s="19"/>
      <c r="J109" s="19"/>
    </row>
    <row r="110" spans="2:10" s="1" customFormat="1" ht="6.95" customHeight="1">
      <c r="B110" s="30"/>
      <c r="C110" s="31"/>
      <c r="D110" s="31"/>
      <c r="E110" s="31"/>
      <c r="F110" s="31"/>
      <c r="G110" s="31"/>
      <c r="H110" s="31"/>
      <c r="I110" s="31"/>
      <c r="J110" s="19"/>
    </row>
    <row r="114" spans="2:61" s="1" customFormat="1" ht="6.95" customHeight="1">
      <c r="B114" s="32"/>
      <c r="C114" s="33"/>
      <c r="D114" s="33"/>
      <c r="E114" s="33"/>
      <c r="F114" s="33"/>
      <c r="G114" s="33"/>
      <c r="H114" s="33"/>
      <c r="I114" s="33"/>
      <c r="J114" s="19"/>
    </row>
    <row r="115" spans="2:61" s="1" customFormat="1" ht="24.95" customHeight="1">
      <c r="B115" s="19"/>
      <c r="C115" s="12" t="s">
        <v>108</v>
      </c>
      <c r="J115" s="19"/>
    </row>
    <row r="116" spans="2:61" s="1" customFormat="1" ht="6.95" customHeight="1">
      <c r="B116" s="19"/>
      <c r="J116" s="19"/>
    </row>
    <row r="117" spans="2:61" s="1" customFormat="1" ht="12" customHeight="1">
      <c r="B117" s="19"/>
      <c r="C117" s="17" t="s">
        <v>13</v>
      </c>
      <c r="J117" s="19"/>
    </row>
    <row r="118" spans="2:61" s="1" customFormat="1" ht="16.5" customHeight="1">
      <c r="B118" s="19"/>
      <c r="E118" s="161" t="str">
        <f>E7</f>
        <v>Údržba, opravy a odstraňování závad u SPS v obvodu OŘ HKR</v>
      </c>
      <c r="F118" s="162"/>
      <c r="G118" s="162"/>
      <c r="H118" s="162"/>
      <c r="J118" s="19"/>
    </row>
    <row r="119" spans="2:61" s="1" customFormat="1" ht="12" customHeight="1">
      <c r="B119" s="19"/>
      <c r="C119" s="17" t="s">
        <v>90</v>
      </c>
      <c r="J119" s="19"/>
    </row>
    <row r="120" spans="2:61" s="1" customFormat="1" ht="16.5" customHeight="1">
      <c r="B120" s="19"/>
      <c r="E120" s="155" t="str">
        <f>E9</f>
        <v>001 - Oprava střech</v>
      </c>
      <c r="F120" s="163"/>
      <c r="G120" s="163"/>
      <c r="H120" s="163"/>
      <c r="J120" s="19"/>
    </row>
    <row r="121" spans="2:61" s="1" customFormat="1" ht="6.95" customHeight="1">
      <c r="B121" s="19"/>
      <c r="J121" s="19"/>
    </row>
    <row r="122" spans="2:61" s="1" customFormat="1" ht="12" customHeight="1">
      <c r="B122" s="19"/>
      <c r="C122" s="17" t="s">
        <v>16</v>
      </c>
      <c r="F122" s="15" t="str">
        <f>F12</f>
        <v xml:space="preserve"> </v>
      </c>
      <c r="J122" s="19"/>
    </row>
    <row r="123" spans="2:61" s="1" customFormat="1" ht="6.95" customHeight="1">
      <c r="B123" s="19"/>
      <c r="J123" s="19"/>
    </row>
    <row r="124" spans="2:61" s="1" customFormat="1" ht="15.2" customHeight="1">
      <c r="B124" s="19"/>
      <c r="C124" s="17" t="s">
        <v>18</v>
      </c>
      <c r="F124" s="15" t="str">
        <f>E15</f>
        <v xml:space="preserve"> </v>
      </c>
      <c r="J124" s="19"/>
    </row>
    <row r="125" spans="2:61" s="1" customFormat="1" ht="15.2" customHeight="1">
      <c r="B125" s="19"/>
      <c r="C125" s="17" t="s">
        <v>20</v>
      </c>
      <c r="F125" s="15" t="str">
        <f>IF(E18="","",E18)</f>
        <v xml:space="preserve"> </v>
      </c>
      <c r="J125" s="19"/>
    </row>
    <row r="126" spans="2:61" s="1" customFormat="1" ht="10.35" customHeight="1">
      <c r="B126" s="19"/>
      <c r="J126" s="19"/>
    </row>
    <row r="127" spans="2:61" s="92" customFormat="1" ht="29.25" customHeight="1">
      <c r="B127" s="93"/>
      <c r="C127" s="94" t="s">
        <v>109</v>
      </c>
      <c r="D127" s="95" t="s">
        <v>45</v>
      </c>
      <c r="E127" s="95" t="s">
        <v>43</v>
      </c>
      <c r="F127" s="95" t="s">
        <v>44</v>
      </c>
      <c r="G127" s="95" t="s">
        <v>110</v>
      </c>
      <c r="H127" s="95" t="s">
        <v>111</v>
      </c>
      <c r="I127" s="96" t="s">
        <v>112</v>
      </c>
      <c r="J127" s="93"/>
      <c r="K127" s="44" t="s">
        <v>1</v>
      </c>
      <c r="L127" s="45" t="s">
        <v>26</v>
      </c>
      <c r="M127" s="45" t="s">
        <v>113</v>
      </c>
      <c r="N127" s="45" t="s">
        <v>114</v>
      </c>
      <c r="O127" s="45" t="s">
        <v>115</v>
      </c>
      <c r="P127" s="45" t="s">
        <v>116</v>
      </c>
      <c r="Q127" s="45" t="s">
        <v>117</v>
      </c>
      <c r="R127" s="46" t="s">
        <v>118</v>
      </c>
    </row>
    <row r="128" spans="2:61" s="1" customFormat="1" ht="22.9" customHeight="1">
      <c r="B128" s="19"/>
      <c r="C128" s="49" t="s">
        <v>119</v>
      </c>
      <c r="J128" s="19"/>
      <c r="K128" s="47"/>
      <c r="L128" s="38"/>
      <c r="M128" s="38"/>
      <c r="N128" s="97">
        <f>N129+N173</f>
        <v>4419.6389499999996</v>
      </c>
      <c r="O128" s="38"/>
      <c r="P128" s="97">
        <f>P129+P173</f>
        <v>49.052066944688008</v>
      </c>
      <c r="Q128" s="38"/>
      <c r="R128" s="98">
        <f>R129+R173</f>
        <v>79.066477479999989</v>
      </c>
      <c r="AR128" s="8" t="s">
        <v>59</v>
      </c>
      <c r="AS128" s="8" t="s">
        <v>95</v>
      </c>
      <c r="BI128" s="99" t="e">
        <f>BI129+BI173</f>
        <v>#REF!</v>
      </c>
    </row>
    <row r="129" spans="2:63" s="100" customFormat="1" ht="25.9" customHeight="1">
      <c r="B129" s="101"/>
      <c r="D129" s="102" t="s">
        <v>59</v>
      </c>
      <c r="E129" s="103" t="s">
        <v>120</v>
      </c>
      <c r="F129" s="103" t="s">
        <v>121</v>
      </c>
      <c r="J129" s="101"/>
      <c r="K129" s="104"/>
      <c r="N129" s="105">
        <f>N130+N135+N147+N169</f>
        <v>216.76452899999998</v>
      </c>
      <c r="P129" s="105">
        <f>P130+P135+P147+P169</f>
        <v>0</v>
      </c>
      <c r="R129" s="106">
        <f>R130+R135+R147+R169</f>
        <v>27.071126</v>
      </c>
      <c r="AP129" s="102" t="s">
        <v>68</v>
      </c>
      <c r="AR129" s="107" t="s">
        <v>59</v>
      </c>
      <c r="AS129" s="107" t="s">
        <v>60</v>
      </c>
      <c r="AW129" s="102" t="s">
        <v>122</v>
      </c>
      <c r="BI129" s="108" t="e">
        <f>BI130+BI135+BI147+BI169</f>
        <v>#REF!</v>
      </c>
    </row>
    <row r="130" spans="2:63" s="100" customFormat="1" ht="22.9" customHeight="1">
      <c r="B130" s="101"/>
      <c r="D130" s="102" t="s">
        <v>59</v>
      </c>
      <c r="E130" s="109" t="s">
        <v>123</v>
      </c>
      <c r="F130" s="109" t="s">
        <v>124</v>
      </c>
      <c r="J130" s="101"/>
      <c r="K130" s="104"/>
      <c r="N130" s="105">
        <f>SUM(N131:N134)</f>
        <v>0</v>
      </c>
      <c r="P130" s="105">
        <f>SUM(P131:P134)</f>
        <v>0</v>
      </c>
      <c r="R130" s="106">
        <f>SUM(R131:R134)</f>
        <v>0</v>
      </c>
      <c r="AP130" s="102" t="s">
        <v>68</v>
      </c>
      <c r="AR130" s="107" t="s">
        <v>59</v>
      </c>
      <c r="AS130" s="107" t="s">
        <v>68</v>
      </c>
      <c r="AW130" s="102" t="s">
        <v>122</v>
      </c>
      <c r="BI130" s="108" t="e">
        <f>SUM(BI131:BI134)</f>
        <v>#REF!</v>
      </c>
    </row>
    <row r="131" spans="2:63" s="1" customFormat="1" ht="37.9" customHeight="1">
      <c r="B131" s="19"/>
      <c r="C131" s="110" t="s">
        <v>70</v>
      </c>
      <c r="D131" s="110" t="s">
        <v>125</v>
      </c>
      <c r="E131" s="111" t="s">
        <v>126</v>
      </c>
      <c r="F131" s="112" t="s">
        <v>127</v>
      </c>
      <c r="G131" s="113" t="s">
        <v>128</v>
      </c>
      <c r="H131" s="114">
        <v>15.879</v>
      </c>
      <c r="I131" s="112" t="s">
        <v>1</v>
      </c>
      <c r="J131" s="19"/>
      <c r="K131" s="115" t="s">
        <v>1</v>
      </c>
      <c r="L131" s="116" t="s">
        <v>27</v>
      </c>
      <c r="M131" s="117">
        <v>0</v>
      </c>
      <c r="N131" s="117">
        <f>M131*H131</f>
        <v>0</v>
      </c>
      <c r="O131" s="117">
        <v>0</v>
      </c>
      <c r="P131" s="117">
        <f>O131*H131</f>
        <v>0</v>
      </c>
      <c r="Q131" s="117">
        <v>0</v>
      </c>
      <c r="R131" s="118">
        <f>Q131*H131</f>
        <v>0</v>
      </c>
      <c r="AP131" s="119" t="s">
        <v>129</v>
      </c>
      <c r="AR131" s="119" t="s">
        <v>125</v>
      </c>
      <c r="AS131" s="119" t="s">
        <v>70</v>
      </c>
      <c r="AW131" s="8" t="s">
        <v>122</v>
      </c>
      <c r="BC131" s="120" t="e">
        <f>IF(L131="základní",#REF!,0)</f>
        <v>#REF!</v>
      </c>
      <c r="BD131" s="120">
        <f>IF(L131="snížená",#REF!,0)</f>
        <v>0</v>
      </c>
      <c r="BE131" s="120">
        <f>IF(L131="zákl. přenesená",#REF!,0)</f>
        <v>0</v>
      </c>
      <c r="BF131" s="120">
        <f>IF(L131="sníž. přenesená",#REF!,0)</f>
        <v>0</v>
      </c>
      <c r="BG131" s="120">
        <f>IF(L131="nulová",#REF!,0)</f>
        <v>0</v>
      </c>
      <c r="BH131" s="8" t="s">
        <v>68</v>
      </c>
      <c r="BI131" s="120" t="e">
        <f>ROUND(#REF!*H131,2)</f>
        <v>#REF!</v>
      </c>
      <c r="BJ131" s="8" t="s">
        <v>129</v>
      </c>
      <c r="BK131" s="119" t="s">
        <v>130</v>
      </c>
    </row>
    <row r="132" spans="2:63" s="1" customFormat="1" ht="19.5">
      <c r="B132" s="19"/>
      <c r="D132" s="121" t="s">
        <v>131</v>
      </c>
      <c r="F132" s="122" t="s">
        <v>127</v>
      </c>
      <c r="J132" s="19"/>
      <c r="K132" s="123"/>
      <c r="R132" s="40"/>
      <c r="AR132" s="8" t="s">
        <v>131</v>
      </c>
      <c r="AS132" s="8" t="s">
        <v>70</v>
      </c>
    </row>
    <row r="133" spans="2:63" s="1" customFormat="1" ht="24.2" customHeight="1">
      <c r="B133" s="19"/>
      <c r="C133" s="110" t="s">
        <v>123</v>
      </c>
      <c r="D133" s="110" t="s">
        <v>125</v>
      </c>
      <c r="E133" s="111" t="s">
        <v>132</v>
      </c>
      <c r="F133" s="112" t="s">
        <v>133</v>
      </c>
      <c r="G133" s="113" t="s">
        <v>134</v>
      </c>
      <c r="H133" s="114">
        <v>13</v>
      </c>
      <c r="I133" s="112" t="s">
        <v>1</v>
      </c>
      <c r="J133" s="19"/>
      <c r="K133" s="115" t="s">
        <v>1</v>
      </c>
      <c r="L133" s="116" t="s">
        <v>27</v>
      </c>
      <c r="M133" s="117">
        <v>0</v>
      </c>
      <c r="N133" s="117">
        <f>M133*H133</f>
        <v>0</v>
      </c>
      <c r="O133" s="117">
        <v>0</v>
      </c>
      <c r="P133" s="117">
        <f>O133*H133</f>
        <v>0</v>
      </c>
      <c r="Q133" s="117">
        <v>0</v>
      </c>
      <c r="R133" s="118">
        <f>Q133*H133</f>
        <v>0</v>
      </c>
      <c r="AP133" s="119" t="s">
        <v>129</v>
      </c>
      <c r="AR133" s="119" t="s">
        <v>125</v>
      </c>
      <c r="AS133" s="119" t="s">
        <v>70</v>
      </c>
      <c r="AW133" s="8" t="s">
        <v>122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8" t="s">
        <v>68</v>
      </c>
      <c r="BI133" s="120" t="e">
        <f>ROUND(#REF!*H133,2)</f>
        <v>#REF!</v>
      </c>
      <c r="BJ133" s="8" t="s">
        <v>129</v>
      </c>
      <c r="BK133" s="119" t="s">
        <v>135</v>
      </c>
    </row>
    <row r="134" spans="2:63" s="1" customFormat="1" ht="19.5">
      <c r="B134" s="19"/>
      <c r="D134" s="121" t="s">
        <v>131</v>
      </c>
      <c r="F134" s="122" t="s">
        <v>133</v>
      </c>
      <c r="J134" s="19"/>
      <c r="K134" s="123"/>
      <c r="R134" s="40"/>
      <c r="AR134" s="8" t="s">
        <v>131</v>
      </c>
      <c r="AS134" s="8" t="s">
        <v>70</v>
      </c>
    </row>
    <row r="135" spans="2:63" s="100" customFormat="1" ht="22.9" customHeight="1">
      <c r="B135" s="101"/>
      <c r="D135" s="102" t="s">
        <v>59</v>
      </c>
      <c r="E135" s="109" t="s">
        <v>136</v>
      </c>
      <c r="F135" s="109" t="s">
        <v>137</v>
      </c>
      <c r="J135" s="101"/>
      <c r="K135" s="104"/>
      <c r="N135" s="105">
        <f>SUM(N136:N146)</f>
        <v>43.707180000000001</v>
      </c>
      <c r="P135" s="105">
        <f>SUM(P136:P146)</f>
        <v>0</v>
      </c>
      <c r="R135" s="106">
        <f>SUM(R136:R146)</f>
        <v>27.071126</v>
      </c>
      <c r="AP135" s="102" t="s">
        <v>68</v>
      </c>
      <c r="AR135" s="107" t="s">
        <v>59</v>
      </c>
      <c r="AS135" s="107" t="s">
        <v>68</v>
      </c>
      <c r="AW135" s="102" t="s">
        <v>122</v>
      </c>
      <c r="BI135" s="108" t="e">
        <f>SUM(BI136:BI146)</f>
        <v>#REF!</v>
      </c>
    </row>
    <row r="136" spans="2:63" s="1" customFormat="1" ht="33" customHeight="1">
      <c r="B136" s="19"/>
      <c r="C136" s="110" t="s">
        <v>129</v>
      </c>
      <c r="D136" s="110" t="s">
        <v>125</v>
      </c>
      <c r="E136" s="111" t="s">
        <v>138</v>
      </c>
      <c r="F136" s="112" t="s">
        <v>139</v>
      </c>
      <c r="G136" s="113" t="s">
        <v>140</v>
      </c>
      <c r="H136" s="114">
        <v>5</v>
      </c>
      <c r="I136" s="112" t="s">
        <v>1</v>
      </c>
      <c r="J136" s="19"/>
      <c r="K136" s="115" t="s">
        <v>1</v>
      </c>
      <c r="L136" s="116" t="s">
        <v>27</v>
      </c>
      <c r="M136" s="117">
        <v>0</v>
      </c>
      <c r="N136" s="117">
        <f>M136*H136</f>
        <v>0</v>
      </c>
      <c r="O136" s="117">
        <v>0</v>
      </c>
      <c r="P136" s="117">
        <f>O136*H136</f>
        <v>0</v>
      </c>
      <c r="Q136" s="117">
        <v>0</v>
      </c>
      <c r="R136" s="118">
        <f>Q136*H136</f>
        <v>0</v>
      </c>
      <c r="AP136" s="119" t="s">
        <v>129</v>
      </c>
      <c r="AR136" s="119" t="s">
        <v>125</v>
      </c>
      <c r="AS136" s="119" t="s">
        <v>70</v>
      </c>
      <c r="AW136" s="8" t="s">
        <v>122</v>
      </c>
      <c r="BC136" s="120" t="e">
        <f>IF(L136="základní",#REF!,0)</f>
        <v>#REF!</v>
      </c>
      <c r="BD136" s="120">
        <f>IF(L136="snížená",#REF!,0)</f>
        <v>0</v>
      </c>
      <c r="BE136" s="120">
        <f>IF(L136="zákl. přenesená",#REF!,0)</f>
        <v>0</v>
      </c>
      <c r="BF136" s="120">
        <f>IF(L136="sníž. přenesená",#REF!,0)</f>
        <v>0</v>
      </c>
      <c r="BG136" s="120">
        <f>IF(L136="nulová",#REF!,0)</f>
        <v>0</v>
      </c>
      <c r="BH136" s="8" t="s">
        <v>68</v>
      </c>
      <c r="BI136" s="120" t="e">
        <f>ROUND(#REF!*H136,2)</f>
        <v>#REF!</v>
      </c>
      <c r="BJ136" s="8" t="s">
        <v>129</v>
      </c>
      <c r="BK136" s="119" t="s">
        <v>141</v>
      </c>
    </row>
    <row r="137" spans="2:63" s="1" customFormat="1" ht="19.5">
      <c r="B137" s="19"/>
      <c r="D137" s="121" t="s">
        <v>131</v>
      </c>
      <c r="F137" s="122" t="s">
        <v>139</v>
      </c>
      <c r="J137" s="19"/>
      <c r="K137" s="123"/>
      <c r="R137" s="40"/>
      <c r="AR137" s="8" t="s">
        <v>131</v>
      </c>
      <c r="AS137" s="8" t="s">
        <v>70</v>
      </c>
    </row>
    <row r="138" spans="2:63" s="1" customFormat="1" ht="24.2" customHeight="1">
      <c r="B138" s="19"/>
      <c r="C138" s="110" t="s">
        <v>142</v>
      </c>
      <c r="D138" s="110" t="s">
        <v>125</v>
      </c>
      <c r="E138" s="111" t="s">
        <v>143</v>
      </c>
      <c r="F138" s="112" t="s">
        <v>144</v>
      </c>
      <c r="G138" s="113" t="s">
        <v>128</v>
      </c>
      <c r="H138" s="114">
        <v>16.925000000000001</v>
      </c>
      <c r="I138" s="112" t="s">
        <v>1</v>
      </c>
      <c r="J138" s="19"/>
      <c r="K138" s="115" t="s">
        <v>1</v>
      </c>
      <c r="L138" s="116" t="s">
        <v>27</v>
      </c>
      <c r="M138" s="117">
        <v>0</v>
      </c>
      <c r="N138" s="117">
        <f>M138*H138</f>
        <v>0</v>
      </c>
      <c r="O138" s="117">
        <v>0</v>
      </c>
      <c r="P138" s="117">
        <f>O138*H138</f>
        <v>0</v>
      </c>
      <c r="Q138" s="117">
        <v>0</v>
      </c>
      <c r="R138" s="118">
        <f>Q138*H138</f>
        <v>0</v>
      </c>
      <c r="AP138" s="119" t="s">
        <v>129</v>
      </c>
      <c r="AR138" s="119" t="s">
        <v>125</v>
      </c>
      <c r="AS138" s="119" t="s">
        <v>70</v>
      </c>
      <c r="AW138" s="8" t="s">
        <v>122</v>
      </c>
      <c r="BC138" s="120" t="e">
        <f>IF(L138="základní",#REF!,0)</f>
        <v>#REF!</v>
      </c>
      <c r="BD138" s="120">
        <f>IF(L138="snížená",#REF!,0)</f>
        <v>0</v>
      </c>
      <c r="BE138" s="120">
        <f>IF(L138="zákl. přenesená",#REF!,0)</f>
        <v>0</v>
      </c>
      <c r="BF138" s="120">
        <f>IF(L138="sníž. přenesená",#REF!,0)</f>
        <v>0</v>
      </c>
      <c r="BG138" s="120">
        <f>IF(L138="nulová",#REF!,0)</f>
        <v>0</v>
      </c>
      <c r="BH138" s="8" t="s">
        <v>68</v>
      </c>
      <c r="BI138" s="120" t="e">
        <f>ROUND(#REF!*H138,2)</f>
        <v>#REF!</v>
      </c>
      <c r="BJ138" s="8" t="s">
        <v>129</v>
      </c>
      <c r="BK138" s="119" t="s">
        <v>145</v>
      </c>
    </row>
    <row r="139" spans="2:63" s="1" customFormat="1" ht="19.5">
      <c r="B139" s="19"/>
      <c r="D139" s="121" t="s">
        <v>131</v>
      </c>
      <c r="F139" s="122" t="s">
        <v>144</v>
      </c>
      <c r="J139" s="19"/>
      <c r="K139" s="123"/>
      <c r="R139" s="40"/>
      <c r="AR139" s="8" t="s">
        <v>131</v>
      </c>
      <c r="AS139" s="8" t="s">
        <v>70</v>
      </c>
    </row>
    <row r="140" spans="2:63" s="1" customFormat="1" ht="29.25">
      <c r="B140" s="19"/>
      <c r="D140" s="121" t="s">
        <v>146</v>
      </c>
      <c r="F140" s="124" t="s">
        <v>147</v>
      </c>
      <c r="J140" s="19"/>
      <c r="K140" s="123"/>
      <c r="R140" s="40"/>
      <c r="AR140" s="8" t="s">
        <v>146</v>
      </c>
      <c r="AS140" s="8" t="s">
        <v>70</v>
      </c>
    </row>
    <row r="141" spans="2:63" s="1" customFormat="1" ht="24.2" customHeight="1">
      <c r="B141" s="19"/>
      <c r="C141" s="110" t="s">
        <v>148</v>
      </c>
      <c r="D141" s="110" t="s">
        <v>125</v>
      </c>
      <c r="E141" s="111" t="s">
        <v>149</v>
      </c>
      <c r="F141" s="112" t="s">
        <v>150</v>
      </c>
      <c r="G141" s="113" t="s">
        <v>128</v>
      </c>
      <c r="H141" s="114">
        <v>15.879</v>
      </c>
      <c r="I141" s="112" t="s">
        <v>151</v>
      </c>
      <c r="J141" s="19"/>
      <c r="K141" s="115" t="s">
        <v>1</v>
      </c>
      <c r="L141" s="116" t="s">
        <v>27</v>
      </c>
      <c r="M141" s="117">
        <v>2.42</v>
      </c>
      <c r="N141" s="117">
        <f>M141*H141</f>
        <v>38.42718</v>
      </c>
      <c r="O141" s="117">
        <v>0</v>
      </c>
      <c r="P141" s="117">
        <f>O141*H141</f>
        <v>0</v>
      </c>
      <c r="Q141" s="117">
        <v>1.5940000000000001</v>
      </c>
      <c r="R141" s="118">
        <f>Q141*H141</f>
        <v>25.311126000000002</v>
      </c>
      <c r="AP141" s="119" t="s">
        <v>129</v>
      </c>
      <c r="AR141" s="119" t="s">
        <v>125</v>
      </c>
      <c r="AS141" s="119" t="s">
        <v>70</v>
      </c>
      <c r="AW141" s="8" t="s">
        <v>122</v>
      </c>
      <c r="BC141" s="120" t="e">
        <f>IF(L141="základní",#REF!,0)</f>
        <v>#REF!</v>
      </c>
      <c r="BD141" s="120">
        <f>IF(L141="snížená",#REF!,0)</f>
        <v>0</v>
      </c>
      <c r="BE141" s="120">
        <f>IF(L141="zákl. přenesená",#REF!,0)</f>
        <v>0</v>
      </c>
      <c r="BF141" s="120">
        <f>IF(L141="sníž. přenesená",#REF!,0)</f>
        <v>0</v>
      </c>
      <c r="BG141" s="120">
        <f>IF(L141="nulová",#REF!,0)</f>
        <v>0</v>
      </c>
      <c r="BH141" s="8" t="s">
        <v>68</v>
      </c>
      <c r="BI141" s="120" t="e">
        <f>ROUND(#REF!*H141,2)</f>
        <v>#REF!</v>
      </c>
      <c r="BJ141" s="8" t="s">
        <v>129</v>
      </c>
      <c r="BK141" s="119" t="s">
        <v>152</v>
      </c>
    </row>
    <row r="142" spans="2:63" s="1" customFormat="1" ht="29.25">
      <c r="B142" s="19"/>
      <c r="D142" s="121" t="s">
        <v>131</v>
      </c>
      <c r="F142" s="122" t="s">
        <v>153</v>
      </c>
      <c r="J142" s="19"/>
      <c r="K142" s="123"/>
      <c r="R142" s="40"/>
      <c r="AR142" s="8" t="s">
        <v>131</v>
      </c>
      <c r="AS142" s="8" t="s">
        <v>70</v>
      </c>
    </row>
    <row r="143" spans="2:63" s="1" customFormat="1">
      <c r="B143" s="19"/>
      <c r="D143" s="125" t="s">
        <v>154</v>
      </c>
      <c r="F143" s="126" t="s">
        <v>155</v>
      </c>
      <c r="J143" s="19"/>
      <c r="K143" s="123"/>
      <c r="R143" s="40"/>
      <c r="AR143" s="8" t="s">
        <v>154</v>
      </c>
      <c r="AS143" s="8" t="s">
        <v>70</v>
      </c>
    </row>
    <row r="144" spans="2:63" s="1" customFormat="1" ht="24.2" customHeight="1">
      <c r="B144" s="19"/>
      <c r="C144" s="110" t="s">
        <v>156</v>
      </c>
      <c r="D144" s="110" t="s">
        <v>125</v>
      </c>
      <c r="E144" s="111" t="s">
        <v>157</v>
      </c>
      <c r="F144" s="112" t="s">
        <v>158</v>
      </c>
      <c r="G144" s="113" t="s">
        <v>159</v>
      </c>
      <c r="H144" s="114">
        <v>10</v>
      </c>
      <c r="I144" s="112" t="s">
        <v>151</v>
      </c>
      <c r="J144" s="19"/>
      <c r="K144" s="115" t="s">
        <v>1</v>
      </c>
      <c r="L144" s="116" t="s">
        <v>27</v>
      </c>
      <c r="M144" s="117">
        <v>0.52800000000000002</v>
      </c>
      <c r="N144" s="117">
        <f>M144*H144</f>
        <v>5.28</v>
      </c>
      <c r="O144" s="117">
        <v>0</v>
      </c>
      <c r="P144" s="117">
        <f>O144*H144</f>
        <v>0</v>
      </c>
      <c r="Q144" s="117">
        <v>0.17599999999999999</v>
      </c>
      <c r="R144" s="118">
        <f>Q144*H144</f>
        <v>1.7599999999999998</v>
      </c>
      <c r="AP144" s="119" t="s">
        <v>129</v>
      </c>
      <c r="AR144" s="119" t="s">
        <v>125</v>
      </c>
      <c r="AS144" s="119" t="s">
        <v>70</v>
      </c>
      <c r="AW144" s="8" t="s">
        <v>122</v>
      </c>
      <c r="BC144" s="120" t="e">
        <f>IF(L144="základní",#REF!,0)</f>
        <v>#REF!</v>
      </c>
      <c r="BD144" s="120">
        <f>IF(L144="snížená",#REF!,0)</f>
        <v>0</v>
      </c>
      <c r="BE144" s="120">
        <f>IF(L144="zákl. přenesená",#REF!,0)</f>
        <v>0</v>
      </c>
      <c r="BF144" s="120">
        <f>IF(L144="sníž. přenesená",#REF!,0)</f>
        <v>0</v>
      </c>
      <c r="BG144" s="120">
        <f>IF(L144="nulová",#REF!,0)</f>
        <v>0</v>
      </c>
      <c r="BH144" s="8" t="s">
        <v>68</v>
      </c>
      <c r="BI144" s="120" t="e">
        <f>ROUND(#REF!*H144,2)</f>
        <v>#REF!</v>
      </c>
      <c r="BJ144" s="8" t="s">
        <v>129</v>
      </c>
      <c r="BK144" s="119" t="s">
        <v>160</v>
      </c>
    </row>
    <row r="145" spans="2:63" s="1" customFormat="1" ht="29.25">
      <c r="B145" s="19"/>
      <c r="D145" s="121" t="s">
        <v>131</v>
      </c>
      <c r="F145" s="122" t="s">
        <v>161</v>
      </c>
      <c r="J145" s="19"/>
      <c r="K145" s="123"/>
      <c r="R145" s="40"/>
      <c r="AR145" s="8" t="s">
        <v>131</v>
      </c>
      <c r="AS145" s="8" t="s">
        <v>70</v>
      </c>
    </row>
    <row r="146" spans="2:63" s="1" customFormat="1">
      <c r="B146" s="19"/>
      <c r="D146" s="125" t="s">
        <v>154</v>
      </c>
      <c r="F146" s="126" t="s">
        <v>162</v>
      </c>
      <c r="J146" s="19"/>
      <c r="K146" s="123"/>
      <c r="R146" s="40"/>
      <c r="AR146" s="8" t="s">
        <v>154</v>
      </c>
      <c r="AS146" s="8" t="s">
        <v>70</v>
      </c>
    </row>
    <row r="147" spans="2:63" s="100" customFormat="1" ht="22.9" customHeight="1">
      <c r="B147" s="101"/>
      <c r="D147" s="102" t="s">
        <v>59</v>
      </c>
      <c r="E147" s="109" t="s">
        <v>163</v>
      </c>
      <c r="F147" s="109" t="s">
        <v>164</v>
      </c>
      <c r="J147" s="101"/>
      <c r="K147" s="104"/>
      <c r="N147" s="105">
        <f>SUM(N148:N168)</f>
        <v>160.273113</v>
      </c>
      <c r="P147" s="105">
        <f>SUM(P148:P168)</f>
        <v>0</v>
      </c>
      <c r="R147" s="106">
        <f>SUM(R148:R168)</f>
        <v>0</v>
      </c>
      <c r="AP147" s="102" t="s">
        <v>68</v>
      </c>
      <c r="AR147" s="107" t="s">
        <v>59</v>
      </c>
      <c r="AS147" s="107" t="s">
        <v>68</v>
      </c>
      <c r="AW147" s="102" t="s">
        <v>122</v>
      </c>
      <c r="BI147" s="108" t="e">
        <f>SUM(BI148:BI168)</f>
        <v>#REF!</v>
      </c>
    </row>
    <row r="148" spans="2:63" s="1" customFormat="1" ht="33" customHeight="1">
      <c r="B148" s="19"/>
      <c r="C148" s="110" t="s">
        <v>165</v>
      </c>
      <c r="D148" s="110" t="s">
        <v>125</v>
      </c>
      <c r="E148" s="111" t="s">
        <v>166</v>
      </c>
      <c r="F148" s="112" t="s">
        <v>167</v>
      </c>
      <c r="G148" s="113" t="s">
        <v>168</v>
      </c>
      <c r="H148" s="114">
        <v>91.637</v>
      </c>
      <c r="I148" s="112" t="s">
        <v>151</v>
      </c>
      <c r="J148" s="19"/>
      <c r="K148" s="115" t="s">
        <v>1</v>
      </c>
      <c r="L148" s="116" t="s">
        <v>27</v>
      </c>
      <c r="M148" s="117">
        <v>1.51</v>
      </c>
      <c r="N148" s="117">
        <f>M148*H148</f>
        <v>138.37187</v>
      </c>
      <c r="O148" s="117">
        <v>0</v>
      </c>
      <c r="P148" s="117">
        <f>O148*H148</f>
        <v>0</v>
      </c>
      <c r="Q148" s="117">
        <v>0</v>
      </c>
      <c r="R148" s="118">
        <f>Q148*H148</f>
        <v>0</v>
      </c>
      <c r="AP148" s="119" t="s">
        <v>129</v>
      </c>
      <c r="AR148" s="119" t="s">
        <v>125</v>
      </c>
      <c r="AS148" s="119" t="s">
        <v>70</v>
      </c>
      <c r="AW148" s="8" t="s">
        <v>122</v>
      </c>
      <c r="BC148" s="120" t="e">
        <f>IF(L148="základní",#REF!,0)</f>
        <v>#REF!</v>
      </c>
      <c r="BD148" s="120">
        <f>IF(L148="snížená",#REF!,0)</f>
        <v>0</v>
      </c>
      <c r="BE148" s="120">
        <f>IF(L148="zákl. přenesená",#REF!,0)</f>
        <v>0</v>
      </c>
      <c r="BF148" s="120">
        <f>IF(L148="sníž. přenesená",#REF!,0)</f>
        <v>0</v>
      </c>
      <c r="BG148" s="120">
        <f>IF(L148="nulová",#REF!,0)</f>
        <v>0</v>
      </c>
      <c r="BH148" s="8" t="s">
        <v>68</v>
      </c>
      <c r="BI148" s="120" t="e">
        <f>ROUND(#REF!*H148,2)</f>
        <v>#REF!</v>
      </c>
      <c r="BJ148" s="8" t="s">
        <v>129</v>
      </c>
      <c r="BK148" s="119" t="s">
        <v>169</v>
      </c>
    </row>
    <row r="149" spans="2:63" s="1" customFormat="1" ht="29.25">
      <c r="B149" s="19"/>
      <c r="D149" s="121" t="s">
        <v>131</v>
      </c>
      <c r="F149" s="122" t="s">
        <v>170</v>
      </c>
      <c r="J149" s="19"/>
      <c r="K149" s="123"/>
      <c r="R149" s="40"/>
      <c r="AR149" s="8" t="s">
        <v>131</v>
      </c>
      <c r="AS149" s="8" t="s">
        <v>70</v>
      </c>
    </row>
    <row r="150" spans="2:63" s="1" customFormat="1">
      <c r="B150" s="19"/>
      <c r="D150" s="125" t="s">
        <v>154</v>
      </c>
      <c r="F150" s="126" t="s">
        <v>171</v>
      </c>
      <c r="J150" s="19"/>
      <c r="K150" s="123"/>
      <c r="R150" s="40"/>
      <c r="AR150" s="8" t="s">
        <v>154</v>
      </c>
      <c r="AS150" s="8" t="s">
        <v>70</v>
      </c>
    </row>
    <row r="151" spans="2:63" s="1" customFormat="1" ht="24.2" customHeight="1">
      <c r="B151" s="19"/>
      <c r="C151" s="110" t="s">
        <v>136</v>
      </c>
      <c r="D151" s="110" t="s">
        <v>125</v>
      </c>
      <c r="E151" s="111" t="s">
        <v>172</v>
      </c>
      <c r="F151" s="112" t="s">
        <v>173</v>
      </c>
      <c r="G151" s="113" t="s">
        <v>168</v>
      </c>
      <c r="H151" s="114">
        <v>91.637</v>
      </c>
      <c r="I151" s="112" t="s">
        <v>151</v>
      </c>
      <c r="J151" s="19"/>
      <c r="K151" s="115" t="s">
        <v>1</v>
      </c>
      <c r="L151" s="116" t="s">
        <v>27</v>
      </c>
      <c r="M151" s="117">
        <v>0.125</v>
      </c>
      <c r="N151" s="117">
        <f>M151*H151</f>
        <v>11.454625</v>
      </c>
      <c r="O151" s="117">
        <v>0</v>
      </c>
      <c r="P151" s="117">
        <f>O151*H151</f>
        <v>0</v>
      </c>
      <c r="Q151" s="117">
        <v>0</v>
      </c>
      <c r="R151" s="118">
        <f>Q151*H151</f>
        <v>0</v>
      </c>
      <c r="AP151" s="119" t="s">
        <v>129</v>
      </c>
      <c r="AR151" s="119" t="s">
        <v>125</v>
      </c>
      <c r="AS151" s="119" t="s">
        <v>70</v>
      </c>
      <c r="AW151" s="8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8" t="s">
        <v>68</v>
      </c>
      <c r="BI151" s="120" t="e">
        <f>ROUND(#REF!*H151,2)</f>
        <v>#REF!</v>
      </c>
      <c r="BJ151" s="8" t="s">
        <v>129</v>
      </c>
      <c r="BK151" s="119" t="s">
        <v>174</v>
      </c>
    </row>
    <row r="152" spans="2:63" s="1" customFormat="1" ht="19.5">
      <c r="B152" s="19"/>
      <c r="D152" s="121" t="s">
        <v>131</v>
      </c>
      <c r="F152" s="122" t="s">
        <v>175</v>
      </c>
      <c r="J152" s="19"/>
      <c r="K152" s="123"/>
      <c r="R152" s="40"/>
      <c r="AR152" s="8" t="s">
        <v>131</v>
      </c>
      <c r="AS152" s="8" t="s">
        <v>70</v>
      </c>
    </row>
    <row r="153" spans="2:63" s="1" customFormat="1">
      <c r="B153" s="19"/>
      <c r="D153" s="125" t="s">
        <v>154</v>
      </c>
      <c r="F153" s="126" t="s">
        <v>176</v>
      </c>
      <c r="J153" s="19"/>
      <c r="K153" s="123"/>
      <c r="R153" s="40"/>
      <c r="AR153" s="8" t="s">
        <v>154</v>
      </c>
      <c r="AS153" s="8" t="s">
        <v>70</v>
      </c>
    </row>
    <row r="154" spans="2:63" s="1" customFormat="1" ht="24.2" customHeight="1">
      <c r="B154" s="19"/>
      <c r="C154" s="110" t="s">
        <v>177</v>
      </c>
      <c r="D154" s="110" t="s">
        <v>125</v>
      </c>
      <c r="E154" s="111" t="s">
        <v>178</v>
      </c>
      <c r="F154" s="112" t="s">
        <v>179</v>
      </c>
      <c r="G154" s="113" t="s">
        <v>168</v>
      </c>
      <c r="H154" s="114">
        <v>1741.1030000000001</v>
      </c>
      <c r="I154" s="112" t="s">
        <v>151</v>
      </c>
      <c r="J154" s="19"/>
      <c r="K154" s="115" t="s">
        <v>1</v>
      </c>
      <c r="L154" s="116" t="s">
        <v>27</v>
      </c>
      <c r="M154" s="117">
        <v>6.0000000000000001E-3</v>
      </c>
      <c r="N154" s="117">
        <f>M154*H154</f>
        <v>10.446618000000001</v>
      </c>
      <c r="O154" s="117">
        <v>0</v>
      </c>
      <c r="P154" s="117">
        <f>O154*H154</f>
        <v>0</v>
      </c>
      <c r="Q154" s="117">
        <v>0</v>
      </c>
      <c r="R154" s="118">
        <f>Q154*H154</f>
        <v>0</v>
      </c>
      <c r="AP154" s="119" t="s">
        <v>129</v>
      </c>
      <c r="AR154" s="119" t="s">
        <v>125</v>
      </c>
      <c r="AS154" s="119" t="s">
        <v>70</v>
      </c>
      <c r="AW154" s="8" t="s">
        <v>122</v>
      </c>
      <c r="BC154" s="120" t="e">
        <f>IF(L154="základní",#REF!,0)</f>
        <v>#REF!</v>
      </c>
      <c r="BD154" s="120">
        <f>IF(L154="snížená",#REF!,0)</f>
        <v>0</v>
      </c>
      <c r="BE154" s="120">
        <f>IF(L154="zákl. přenesená",#REF!,0)</f>
        <v>0</v>
      </c>
      <c r="BF154" s="120">
        <f>IF(L154="sníž. přenesená",#REF!,0)</f>
        <v>0</v>
      </c>
      <c r="BG154" s="120">
        <f>IF(L154="nulová",#REF!,0)</f>
        <v>0</v>
      </c>
      <c r="BH154" s="8" t="s">
        <v>68</v>
      </c>
      <c r="BI154" s="120" t="e">
        <f>ROUND(#REF!*H154,2)</f>
        <v>#REF!</v>
      </c>
      <c r="BJ154" s="8" t="s">
        <v>129</v>
      </c>
      <c r="BK154" s="119" t="s">
        <v>180</v>
      </c>
    </row>
    <row r="155" spans="2:63" s="1" customFormat="1" ht="29.25">
      <c r="B155" s="19"/>
      <c r="D155" s="121" t="s">
        <v>131</v>
      </c>
      <c r="F155" s="122" t="s">
        <v>181</v>
      </c>
      <c r="J155" s="19"/>
      <c r="K155" s="123"/>
      <c r="R155" s="40"/>
      <c r="AR155" s="8" t="s">
        <v>131</v>
      </c>
      <c r="AS155" s="8" t="s">
        <v>70</v>
      </c>
    </row>
    <row r="156" spans="2:63" s="1" customFormat="1">
      <c r="B156" s="19"/>
      <c r="D156" s="125" t="s">
        <v>154</v>
      </c>
      <c r="F156" s="126" t="s">
        <v>182</v>
      </c>
      <c r="J156" s="19"/>
      <c r="K156" s="123"/>
      <c r="R156" s="40"/>
      <c r="AR156" s="8" t="s">
        <v>154</v>
      </c>
      <c r="AS156" s="8" t="s">
        <v>70</v>
      </c>
    </row>
    <row r="157" spans="2:63" s="1" customFormat="1" ht="24.2" customHeight="1">
      <c r="B157" s="19"/>
      <c r="C157" s="110" t="s">
        <v>183</v>
      </c>
      <c r="D157" s="110" t="s">
        <v>125</v>
      </c>
      <c r="E157" s="111" t="s">
        <v>184</v>
      </c>
      <c r="F157" s="112" t="s">
        <v>185</v>
      </c>
      <c r="G157" s="113" t="s">
        <v>168</v>
      </c>
      <c r="H157" s="114">
        <v>9.1199999999999992</v>
      </c>
      <c r="I157" s="112" t="s">
        <v>1</v>
      </c>
      <c r="J157" s="19"/>
      <c r="K157" s="115" t="s">
        <v>1</v>
      </c>
      <c r="L157" s="116" t="s">
        <v>27</v>
      </c>
      <c r="M157" s="117">
        <v>0</v>
      </c>
      <c r="N157" s="117">
        <f>M157*H157</f>
        <v>0</v>
      </c>
      <c r="O157" s="117">
        <v>0</v>
      </c>
      <c r="P157" s="117">
        <f>O157*H157</f>
        <v>0</v>
      </c>
      <c r="Q157" s="117">
        <v>0</v>
      </c>
      <c r="R157" s="118">
        <f>Q157*H157</f>
        <v>0</v>
      </c>
      <c r="AP157" s="119" t="s">
        <v>129</v>
      </c>
      <c r="AR157" s="119" t="s">
        <v>125</v>
      </c>
      <c r="AS157" s="119" t="s">
        <v>70</v>
      </c>
      <c r="AW157" s="8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8" t="s">
        <v>68</v>
      </c>
      <c r="BI157" s="120" t="e">
        <f>ROUND(#REF!*H157,2)</f>
        <v>#REF!</v>
      </c>
      <c r="BJ157" s="8" t="s">
        <v>129</v>
      </c>
      <c r="BK157" s="119" t="s">
        <v>186</v>
      </c>
    </row>
    <row r="158" spans="2:63" s="1" customFormat="1" ht="19.5">
      <c r="B158" s="19"/>
      <c r="D158" s="121" t="s">
        <v>131</v>
      </c>
      <c r="F158" s="122" t="s">
        <v>185</v>
      </c>
      <c r="J158" s="19"/>
      <c r="K158" s="123"/>
      <c r="R158" s="40"/>
      <c r="AR158" s="8" t="s">
        <v>131</v>
      </c>
      <c r="AS158" s="8" t="s">
        <v>70</v>
      </c>
    </row>
    <row r="159" spans="2:63" s="1" customFormat="1" ht="58.5">
      <c r="B159" s="19"/>
      <c r="D159" s="121" t="s">
        <v>146</v>
      </c>
      <c r="F159" s="124" t="s">
        <v>187</v>
      </c>
      <c r="J159" s="19"/>
      <c r="K159" s="123"/>
      <c r="R159" s="40"/>
      <c r="AR159" s="8" t="s">
        <v>146</v>
      </c>
      <c r="AS159" s="8" t="s">
        <v>70</v>
      </c>
    </row>
    <row r="160" spans="2:63" s="1" customFormat="1" ht="49.15" customHeight="1">
      <c r="B160" s="19"/>
      <c r="C160" s="110" t="s">
        <v>188</v>
      </c>
      <c r="D160" s="110" t="s">
        <v>125</v>
      </c>
      <c r="E160" s="111" t="s">
        <v>189</v>
      </c>
      <c r="F160" s="112" t="s">
        <v>190</v>
      </c>
      <c r="G160" s="113" t="s">
        <v>168</v>
      </c>
      <c r="H160" s="114">
        <v>27.087</v>
      </c>
      <c r="I160" s="112" t="s">
        <v>151</v>
      </c>
      <c r="J160" s="19"/>
      <c r="K160" s="115" t="s">
        <v>1</v>
      </c>
      <c r="L160" s="116" t="s">
        <v>27</v>
      </c>
      <c r="M160" s="117">
        <v>0</v>
      </c>
      <c r="N160" s="117">
        <f>M160*H160</f>
        <v>0</v>
      </c>
      <c r="O160" s="117">
        <v>0</v>
      </c>
      <c r="P160" s="117">
        <f>O160*H160</f>
        <v>0</v>
      </c>
      <c r="Q160" s="117">
        <v>0</v>
      </c>
      <c r="R160" s="118">
        <f>Q160*H160</f>
        <v>0</v>
      </c>
      <c r="AP160" s="119" t="s">
        <v>129</v>
      </c>
      <c r="AR160" s="119" t="s">
        <v>125</v>
      </c>
      <c r="AS160" s="119" t="s">
        <v>70</v>
      </c>
      <c r="AW160" s="8" t="s">
        <v>122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8" t="s">
        <v>68</v>
      </c>
      <c r="BI160" s="120" t="e">
        <f>ROUND(#REF!*H160,2)</f>
        <v>#REF!</v>
      </c>
      <c r="BJ160" s="8" t="s">
        <v>129</v>
      </c>
      <c r="BK160" s="119" t="s">
        <v>191</v>
      </c>
    </row>
    <row r="161" spans="2:63" s="1" customFormat="1" ht="29.25">
      <c r="B161" s="19"/>
      <c r="D161" s="121" t="s">
        <v>131</v>
      </c>
      <c r="F161" s="122" t="s">
        <v>192</v>
      </c>
      <c r="J161" s="19"/>
      <c r="K161" s="123"/>
      <c r="R161" s="40"/>
      <c r="AR161" s="8" t="s">
        <v>131</v>
      </c>
      <c r="AS161" s="8" t="s">
        <v>70</v>
      </c>
    </row>
    <row r="162" spans="2:63" s="1" customFormat="1">
      <c r="B162" s="19"/>
      <c r="D162" s="125" t="s">
        <v>154</v>
      </c>
      <c r="F162" s="126" t="s">
        <v>193</v>
      </c>
      <c r="J162" s="19"/>
      <c r="K162" s="123"/>
      <c r="R162" s="40"/>
      <c r="AR162" s="8" t="s">
        <v>154</v>
      </c>
      <c r="AS162" s="8" t="s">
        <v>70</v>
      </c>
    </row>
    <row r="163" spans="2:63" s="1" customFormat="1" ht="33" customHeight="1">
      <c r="B163" s="19"/>
      <c r="C163" s="110" t="s">
        <v>194</v>
      </c>
      <c r="D163" s="110" t="s">
        <v>125</v>
      </c>
      <c r="E163" s="111" t="s">
        <v>195</v>
      </c>
      <c r="F163" s="112" t="s">
        <v>196</v>
      </c>
      <c r="G163" s="113" t="s">
        <v>168</v>
      </c>
      <c r="H163" s="114">
        <v>55.43</v>
      </c>
      <c r="I163" s="112" t="s">
        <v>151</v>
      </c>
      <c r="J163" s="19"/>
      <c r="K163" s="115" t="s">
        <v>1</v>
      </c>
      <c r="L163" s="116" t="s">
        <v>27</v>
      </c>
      <c r="M163" s="117">
        <v>0</v>
      </c>
      <c r="N163" s="117">
        <f>M163*H163</f>
        <v>0</v>
      </c>
      <c r="O163" s="117">
        <v>0</v>
      </c>
      <c r="P163" s="117">
        <f>O163*H163</f>
        <v>0</v>
      </c>
      <c r="Q163" s="117">
        <v>0</v>
      </c>
      <c r="R163" s="118">
        <f>Q163*H163</f>
        <v>0</v>
      </c>
      <c r="AP163" s="119" t="s">
        <v>129</v>
      </c>
      <c r="AR163" s="119" t="s">
        <v>125</v>
      </c>
      <c r="AS163" s="119" t="s">
        <v>70</v>
      </c>
      <c r="AW163" s="8" t="s">
        <v>122</v>
      </c>
      <c r="BC163" s="120" t="e">
        <f>IF(L163="základní",#REF!,0)</f>
        <v>#REF!</v>
      </c>
      <c r="BD163" s="120">
        <f>IF(L163="snížená",#REF!,0)</f>
        <v>0</v>
      </c>
      <c r="BE163" s="120">
        <f>IF(L163="zákl. přenesená",#REF!,0)</f>
        <v>0</v>
      </c>
      <c r="BF163" s="120">
        <f>IF(L163="sníž. přenesená",#REF!,0)</f>
        <v>0</v>
      </c>
      <c r="BG163" s="120">
        <f>IF(L163="nulová",#REF!,0)</f>
        <v>0</v>
      </c>
      <c r="BH163" s="8" t="s">
        <v>68</v>
      </c>
      <c r="BI163" s="120" t="e">
        <f>ROUND(#REF!*H163,2)</f>
        <v>#REF!</v>
      </c>
      <c r="BJ163" s="8" t="s">
        <v>129</v>
      </c>
      <c r="BK163" s="119" t="s">
        <v>197</v>
      </c>
    </row>
    <row r="164" spans="2:63" s="1" customFormat="1" ht="19.5">
      <c r="B164" s="19"/>
      <c r="D164" s="121" t="s">
        <v>131</v>
      </c>
      <c r="F164" s="122" t="s">
        <v>198</v>
      </c>
      <c r="J164" s="19"/>
      <c r="K164" s="123"/>
      <c r="R164" s="40"/>
      <c r="AR164" s="8" t="s">
        <v>131</v>
      </c>
      <c r="AS164" s="8" t="s">
        <v>70</v>
      </c>
    </row>
    <row r="165" spans="2:63" s="1" customFormat="1">
      <c r="B165" s="19"/>
      <c r="D165" s="125" t="s">
        <v>154</v>
      </c>
      <c r="F165" s="126" t="s">
        <v>199</v>
      </c>
      <c r="J165" s="19"/>
      <c r="K165" s="123"/>
      <c r="R165" s="40"/>
      <c r="AR165" s="8" t="s">
        <v>154</v>
      </c>
      <c r="AS165" s="8" t="s">
        <v>70</v>
      </c>
    </row>
    <row r="166" spans="2:63" s="1" customFormat="1" ht="33" customHeight="1">
      <c r="B166" s="19"/>
      <c r="C166" s="110" t="s">
        <v>200</v>
      </c>
      <c r="D166" s="110" t="s">
        <v>125</v>
      </c>
      <c r="E166" s="111" t="s">
        <v>201</v>
      </c>
      <c r="F166" s="112" t="s">
        <v>202</v>
      </c>
      <c r="G166" s="113" t="s">
        <v>168</v>
      </c>
      <c r="H166" s="114">
        <v>9.1199999999999992</v>
      </c>
      <c r="I166" s="112" t="s">
        <v>151</v>
      </c>
      <c r="J166" s="19"/>
      <c r="K166" s="115" t="s">
        <v>1</v>
      </c>
      <c r="L166" s="116" t="s">
        <v>27</v>
      </c>
      <c r="M166" s="117">
        <v>0</v>
      </c>
      <c r="N166" s="117">
        <f>M166*H166</f>
        <v>0</v>
      </c>
      <c r="O166" s="117">
        <v>0</v>
      </c>
      <c r="P166" s="117">
        <f>O166*H166</f>
        <v>0</v>
      </c>
      <c r="Q166" s="117">
        <v>0</v>
      </c>
      <c r="R166" s="118">
        <f>Q166*H166</f>
        <v>0</v>
      </c>
      <c r="AP166" s="119" t="s">
        <v>129</v>
      </c>
      <c r="AR166" s="119" t="s">
        <v>125</v>
      </c>
      <c r="AS166" s="119" t="s">
        <v>70</v>
      </c>
      <c r="AW166" s="8" t="s">
        <v>122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8" t="s">
        <v>68</v>
      </c>
      <c r="BI166" s="120" t="e">
        <f>ROUND(#REF!*H166,2)</f>
        <v>#REF!</v>
      </c>
      <c r="BJ166" s="8" t="s">
        <v>129</v>
      </c>
      <c r="BK166" s="119" t="s">
        <v>203</v>
      </c>
    </row>
    <row r="167" spans="2:63" s="1" customFormat="1" ht="29.25">
      <c r="B167" s="19"/>
      <c r="D167" s="121" t="s">
        <v>131</v>
      </c>
      <c r="F167" s="122" t="s">
        <v>204</v>
      </c>
      <c r="J167" s="19"/>
      <c r="K167" s="123"/>
      <c r="R167" s="40"/>
      <c r="AR167" s="8" t="s">
        <v>131</v>
      </c>
      <c r="AS167" s="8" t="s">
        <v>70</v>
      </c>
    </row>
    <row r="168" spans="2:63" s="1" customFormat="1">
      <c r="B168" s="19"/>
      <c r="D168" s="125" t="s">
        <v>154</v>
      </c>
      <c r="F168" s="126" t="s">
        <v>205</v>
      </c>
      <c r="J168" s="19"/>
      <c r="K168" s="123"/>
      <c r="R168" s="40"/>
      <c r="AR168" s="8" t="s">
        <v>154</v>
      </c>
      <c r="AS168" s="8" t="s">
        <v>70</v>
      </c>
    </row>
    <row r="169" spans="2:63" s="100" customFormat="1" ht="22.9" customHeight="1">
      <c r="B169" s="101"/>
      <c r="D169" s="102" t="s">
        <v>59</v>
      </c>
      <c r="E169" s="109" t="s">
        <v>206</v>
      </c>
      <c r="F169" s="109" t="s">
        <v>207</v>
      </c>
      <c r="J169" s="101"/>
      <c r="K169" s="104"/>
      <c r="N169" s="105">
        <f>SUM(N170:N172)</f>
        <v>12.784236</v>
      </c>
      <c r="P169" s="105">
        <f>SUM(P170:P172)</f>
        <v>0</v>
      </c>
      <c r="R169" s="106">
        <f>SUM(R170:R172)</f>
        <v>0</v>
      </c>
      <c r="AP169" s="102" t="s">
        <v>68</v>
      </c>
      <c r="AR169" s="107" t="s">
        <v>59</v>
      </c>
      <c r="AS169" s="107" t="s">
        <v>68</v>
      </c>
      <c r="AW169" s="102" t="s">
        <v>122</v>
      </c>
      <c r="BI169" s="108" t="e">
        <f>SUM(BI170:BI172)</f>
        <v>#REF!</v>
      </c>
    </row>
    <row r="170" spans="2:63" s="1" customFormat="1" ht="21.75" customHeight="1">
      <c r="B170" s="19"/>
      <c r="C170" s="110" t="s">
        <v>7</v>
      </c>
      <c r="D170" s="110" t="s">
        <v>125</v>
      </c>
      <c r="E170" s="111" t="s">
        <v>208</v>
      </c>
      <c r="F170" s="112" t="s">
        <v>209</v>
      </c>
      <c r="G170" s="113" t="s">
        <v>168</v>
      </c>
      <c r="H170" s="114">
        <v>40.201999999999998</v>
      </c>
      <c r="I170" s="112" t="s">
        <v>151</v>
      </c>
      <c r="J170" s="19"/>
      <c r="K170" s="115" t="s">
        <v>1</v>
      </c>
      <c r="L170" s="116" t="s">
        <v>27</v>
      </c>
      <c r="M170" s="117">
        <v>0.318</v>
      </c>
      <c r="N170" s="117">
        <f>M170*H170</f>
        <v>12.784236</v>
      </c>
      <c r="O170" s="117">
        <v>0</v>
      </c>
      <c r="P170" s="117">
        <f>O170*H170</f>
        <v>0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70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210</v>
      </c>
    </row>
    <row r="171" spans="2:63" s="1" customFormat="1" ht="39">
      <c r="B171" s="19"/>
      <c r="D171" s="121" t="s">
        <v>131</v>
      </c>
      <c r="F171" s="122" t="s">
        <v>211</v>
      </c>
      <c r="J171" s="19"/>
      <c r="K171" s="123"/>
      <c r="R171" s="40"/>
      <c r="AR171" s="8" t="s">
        <v>131</v>
      </c>
      <c r="AS171" s="8" t="s">
        <v>70</v>
      </c>
    </row>
    <row r="172" spans="2:63" s="1" customFormat="1">
      <c r="B172" s="19"/>
      <c r="D172" s="125" t="s">
        <v>154</v>
      </c>
      <c r="F172" s="126" t="s">
        <v>212</v>
      </c>
      <c r="J172" s="19"/>
      <c r="K172" s="123"/>
      <c r="R172" s="40"/>
      <c r="AR172" s="8" t="s">
        <v>154</v>
      </c>
      <c r="AS172" s="8" t="s">
        <v>70</v>
      </c>
    </row>
    <row r="173" spans="2:63" s="100" customFormat="1" ht="25.9" customHeight="1">
      <c r="B173" s="101"/>
      <c r="D173" s="102" t="s">
        <v>59</v>
      </c>
      <c r="E173" s="103" t="s">
        <v>213</v>
      </c>
      <c r="F173" s="103" t="s">
        <v>214</v>
      </c>
      <c r="J173" s="101"/>
      <c r="K173" s="104"/>
      <c r="N173" s="105">
        <f>N174+N182+N231+N307+N319+N334</f>
        <v>4202.8744209999995</v>
      </c>
      <c r="P173" s="105">
        <f>P174+P182+P231+P307+P319+P334</f>
        <v>49.052066944688008</v>
      </c>
      <c r="R173" s="106">
        <f>R174+R182+R231+R307+R319+R334</f>
        <v>51.995351479999989</v>
      </c>
      <c r="AP173" s="102" t="s">
        <v>70</v>
      </c>
      <c r="AR173" s="107" t="s">
        <v>59</v>
      </c>
      <c r="AS173" s="107" t="s">
        <v>60</v>
      </c>
      <c r="AW173" s="102" t="s">
        <v>122</v>
      </c>
      <c r="BI173" s="108" t="e">
        <f>BI174+BI182+BI231+BI307+BI319+BI334</f>
        <v>#REF!</v>
      </c>
    </row>
    <row r="174" spans="2:63" s="100" customFormat="1" ht="22.9" customHeight="1">
      <c r="B174" s="101"/>
      <c r="D174" s="102" t="s">
        <v>59</v>
      </c>
      <c r="E174" s="109" t="s">
        <v>215</v>
      </c>
      <c r="F174" s="109" t="s">
        <v>216</v>
      </c>
      <c r="J174" s="101"/>
      <c r="K174" s="104"/>
      <c r="N174" s="105">
        <f>SUM(N175:N181)</f>
        <v>19.8</v>
      </c>
      <c r="P174" s="105">
        <f>SUM(P175:P181)</f>
        <v>0</v>
      </c>
      <c r="R174" s="106">
        <f>SUM(R175:R181)</f>
        <v>0</v>
      </c>
      <c r="AP174" s="102" t="s">
        <v>70</v>
      </c>
      <c r="AR174" s="107" t="s">
        <v>59</v>
      </c>
      <c r="AS174" s="107" t="s">
        <v>68</v>
      </c>
      <c r="AW174" s="102" t="s">
        <v>122</v>
      </c>
      <c r="BI174" s="108" t="e">
        <f>SUM(BI175:BI181)</f>
        <v>#REF!</v>
      </c>
    </row>
    <row r="175" spans="2:63" s="1" customFormat="1" ht="24.2" customHeight="1">
      <c r="B175" s="19"/>
      <c r="C175" s="110" t="s">
        <v>217</v>
      </c>
      <c r="D175" s="110" t="s">
        <v>125</v>
      </c>
      <c r="E175" s="111" t="s">
        <v>218</v>
      </c>
      <c r="F175" s="112" t="s">
        <v>219</v>
      </c>
      <c r="G175" s="113" t="s">
        <v>134</v>
      </c>
      <c r="H175" s="114">
        <v>9</v>
      </c>
      <c r="I175" s="112" t="s">
        <v>151</v>
      </c>
      <c r="J175" s="19"/>
      <c r="K175" s="115" t="s">
        <v>1</v>
      </c>
      <c r="L175" s="116" t="s">
        <v>27</v>
      </c>
      <c r="M175" s="117">
        <v>2.2000000000000002</v>
      </c>
      <c r="N175" s="117">
        <f>M175*H175</f>
        <v>19.8</v>
      </c>
      <c r="O175" s="117">
        <v>0</v>
      </c>
      <c r="P175" s="117">
        <f>O175*H175</f>
        <v>0</v>
      </c>
      <c r="Q175" s="117">
        <v>0</v>
      </c>
      <c r="R175" s="118">
        <f>Q175*H175</f>
        <v>0</v>
      </c>
      <c r="AP175" s="119" t="s">
        <v>217</v>
      </c>
      <c r="AR175" s="119" t="s">
        <v>125</v>
      </c>
      <c r="AS175" s="119" t="s">
        <v>70</v>
      </c>
      <c r="AW175" s="8" t="s">
        <v>122</v>
      </c>
      <c r="BC175" s="120" t="e">
        <f>IF(L175="základní",#REF!,0)</f>
        <v>#REF!</v>
      </c>
      <c r="BD175" s="120">
        <f>IF(L175="snížená",#REF!,0)</f>
        <v>0</v>
      </c>
      <c r="BE175" s="120">
        <f>IF(L175="zákl. přenesená",#REF!,0)</f>
        <v>0</v>
      </c>
      <c r="BF175" s="120">
        <f>IF(L175="sníž. přenesená",#REF!,0)</f>
        <v>0</v>
      </c>
      <c r="BG175" s="120">
        <f>IF(L175="nulová",#REF!,0)</f>
        <v>0</v>
      </c>
      <c r="BH175" s="8" t="s">
        <v>68</v>
      </c>
      <c r="BI175" s="120" t="e">
        <f>ROUND(#REF!*H175,2)</f>
        <v>#REF!</v>
      </c>
      <c r="BJ175" s="8" t="s">
        <v>217</v>
      </c>
      <c r="BK175" s="119" t="s">
        <v>220</v>
      </c>
    </row>
    <row r="176" spans="2:63" s="1" customFormat="1" ht="19.5">
      <c r="B176" s="19"/>
      <c r="D176" s="121" t="s">
        <v>131</v>
      </c>
      <c r="F176" s="122" t="s">
        <v>221</v>
      </c>
      <c r="J176" s="19"/>
      <c r="K176" s="123"/>
      <c r="R176" s="40"/>
      <c r="AR176" s="8" t="s">
        <v>131</v>
      </c>
      <c r="AS176" s="8" t="s">
        <v>70</v>
      </c>
    </row>
    <row r="177" spans="2:63" s="1" customFormat="1">
      <c r="B177" s="19"/>
      <c r="D177" s="125" t="s">
        <v>154</v>
      </c>
      <c r="F177" s="126" t="s">
        <v>222</v>
      </c>
      <c r="J177" s="19"/>
      <c r="K177" s="123"/>
      <c r="R177" s="40"/>
      <c r="AR177" s="8" t="s">
        <v>154</v>
      </c>
      <c r="AS177" s="8" t="s">
        <v>70</v>
      </c>
    </row>
    <row r="178" spans="2:63" s="1" customFormat="1" ht="16.5" customHeight="1">
      <c r="B178" s="19"/>
      <c r="C178" s="127" t="s">
        <v>223</v>
      </c>
      <c r="D178" s="127" t="s">
        <v>224</v>
      </c>
      <c r="E178" s="128" t="s">
        <v>225</v>
      </c>
      <c r="F178" s="129" t="s">
        <v>226</v>
      </c>
      <c r="G178" s="130" t="s">
        <v>134</v>
      </c>
      <c r="H178" s="131">
        <v>9</v>
      </c>
      <c r="I178" s="129" t="s">
        <v>1</v>
      </c>
      <c r="J178" s="132"/>
      <c r="K178" s="133" t="s">
        <v>1</v>
      </c>
      <c r="L178" s="134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227</v>
      </c>
      <c r="AR178" s="119" t="s">
        <v>224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217</v>
      </c>
      <c r="BK178" s="119" t="s">
        <v>228</v>
      </c>
    </row>
    <row r="179" spans="2:63" s="1" customFormat="1">
      <c r="B179" s="19"/>
      <c r="D179" s="121" t="s">
        <v>131</v>
      </c>
      <c r="F179" s="122" t="s">
        <v>226</v>
      </c>
      <c r="J179" s="19"/>
      <c r="K179" s="123"/>
      <c r="R179" s="40"/>
      <c r="AR179" s="8" t="s">
        <v>131</v>
      </c>
      <c r="AS179" s="8" t="s">
        <v>70</v>
      </c>
    </row>
    <row r="180" spans="2:63" s="1" customFormat="1" ht="37.9" customHeight="1">
      <c r="B180" s="19"/>
      <c r="C180" s="110" t="s">
        <v>229</v>
      </c>
      <c r="D180" s="110" t="s">
        <v>125</v>
      </c>
      <c r="E180" s="111" t="s">
        <v>230</v>
      </c>
      <c r="F180" s="112" t="s">
        <v>231</v>
      </c>
      <c r="G180" s="113" t="s">
        <v>140</v>
      </c>
      <c r="H180" s="114">
        <v>2</v>
      </c>
      <c r="I180" s="112" t="s">
        <v>1</v>
      </c>
      <c r="J180" s="19"/>
      <c r="K180" s="115" t="s">
        <v>1</v>
      </c>
      <c r="L180" s="116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217</v>
      </c>
      <c r="AR180" s="119" t="s">
        <v>125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217</v>
      </c>
      <c r="BK180" s="119" t="s">
        <v>232</v>
      </c>
    </row>
    <row r="181" spans="2:63" s="1" customFormat="1" ht="19.5">
      <c r="B181" s="19"/>
      <c r="D181" s="121" t="s">
        <v>131</v>
      </c>
      <c r="F181" s="122" t="s">
        <v>231</v>
      </c>
      <c r="J181" s="19"/>
      <c r="K181" s="123"/>
      <c r="R181" s="40"/>
      <c r="AR181" s="8" t="s">
        <v>131</v>
      </c>
      <c r="AS181" s="8" t="s">
        <v>70</v>
      </c>
    </row>
    <row r="182" spans="2:63" s="100" customFormat="1" ht="22.9" customHeight="1">
      <c r="B182" s="101"/>
      <c r="D182" s="102" t="s">
        <v>59</v>
      </c>
      <c r="E182" s="109" t="s">
        <v>233</v>
      </c>
      <c r="F182" s="109" t="s">
        <v>234</v>
      </c>
      <c r="J182" s="101"/>
      <c r="K182" s="104"/>
      <c r="N182" s="105">
        <f>SUM(N183:N230)</f>
        <v>1649.7875829999998</v>
      </c>
      <c r="P182" s="105">
        <f>SUM(P183:P230)</f>
        <v>44.66698707230001</v>
      </c>
      <c r="R182" s="106">
        <f>SUM(R183:R230)</f>
        <v>42.760674999999992</v>
      </c>
      <c r="AP182" s="102" t="s">
        <v>70</v>
      </c>
      <c r="AR182" s="107" t="s">
        <v>59</v>
      </c>
      <c r="AS182" s="107" t="s">
        <v>68</v>
      </c>
      <c r="AW182" s="102" t="s">
        <v>122</v>
      </c>
      <c r="BI182" s="108" t="e">
        <f>SUM(BI183:BI230)</f>
        <v>#REF!</v>
      </c>
    </row>
    <row r="183" spans="2:63" s="1" customFormat="1" ht="24.2" customHeight="1">
      <c r="B183" s="19"/>
      <c r="C183" s="110" t="s">
        <v>235</v>
      </c>
      <c r="D183" s="110" t="s">
        <v>125</v>
      </c>
      <c r="E183" s="111" t="s">
        <v>236</v>
      </c>
      <c r="F183" s="112" t="s">
        <v>237</v>
      </c>
      <c r="G183" s="113" t="s">
        <v>159</v>
      </c>
      <c r="H183" s="114">
        <v>3017</v>
      </c>
      <c r="I183" s="112" t="s">
        <v>151</v>
      </c>
      <c r="J183" s="19"/>
      <c r="K183" s="115" t="s">
        <v>1</v>
      </c>
      <c r="L183" s="116" t="s">
        <v>27</v>
      </c>
      <c r="M183" s="117">
        <v>5.7000000000000002E-2</v>
      </c>
      <c r="N183" s="117">
        <f>M183*H183</f>
        <v>171.96899999999999</v>
      </c>
      <c r="O183" s="117">
        <v>0</v>
      </c>
      <c r="P183" s="117">
        <f>O183*H183</f>
        <v>0</v>
      </c>
      <c r="Q183" s="117">
        <v>0</v>
      </c>
      <c r="R183" s="118">
        <f>Q183*H183</f>
        <v>0</v>
      </c>
      <c r="AP183" s="119" t="s">
        <v>217</v>
      </c>
      <c r="AR183" s="119" t="s">
        <v>125</v>
      </c>
      <c r="AS183" s="119" t="s">
        <v>70</v>
      </c>
      <c r="AW183" s="8" t="s">
        <v>122</v>
      </c>
      <c r="BC183" s="120" t="e">
        <f>IF(L183="základní",#REF!,0)</f>
        <v>#REF!</v>
      </c>
      <c r="BD183" s="120">
        <f>IF(L183="snížená",#REF!,0)</f>
        <v>0</v>
      </c>
      <c r="BE183" s="120">
        <f>IF(L183="zákl. přenesená",#REF!,0)</f>
        <v>0</v>
      </c>
      <c r="BF183" s="120">
        <f>IF(L183="sníž. přenesená",#REF!,0)</f>
        <v>0</v>
      </c>
      <c r="BG183" s="120">
        <f>IF(L183="nulová",#REF!,0)</f>
        <v>0</v>
      </c>
      <c r="BH183" s="8" t="s">
        <v>68</v>
      </c>
      <c r="BI183" s="120" t="e">
        <f>ROUND(#REF!*H183,2)</f>
        <v>#REF!</v>
      </c>
      <c r="BJ183" s="8" t="s">
        <v>217</v>
      </c>
      <c r="BK183" s="119" t="s">
        <v>238</v>
      </c>
    </row>
    <row r="184" spans="2:63" s="1" customFormat="1" ht="19.5">
      <c r="B184" s="19"/>
      <c r="D184" s="121" t="s">
        <v>131</v>
      </c>
      <c r="F184" s="122" t="s">
        <v>239</v>
      </c>
      <c r="J184" s="19"/>
      <c r="K184" s="123"/>
      <c r="R184" s="40"/>
      <c r="AR184" s="8" t="s">
        <v>131</v>
      </c>
      <c r="AS184" s="8" t="s">
        <v>70</v>
      </c>
    </row>
    <row r="185" spans="2:63" s="1" customFormat="1">
      <c r="B185" s="19"/>
      <c r="D185" s="125" t="s">
        <v>154</v>
      </c>
      <c r="F185" s="126" t="s">
        <v>240</v>
      </c>
      <c r="J185" s="19"/>
      <c r="K185" s="123"/>
      <c r="R185" s="40"/>
      <c r="AR185" s="8" t="s">
        <v>154</v>
      </c>
      <c r="AS185" s="8" t="s">
        <v>70</v>
      </c>
    </row>
    <row r="186" spans="2:63" s="1" customFormat="1" ht="24.2" customHeight="1">
      <c r="B186" s="19"/>
      <c r="C186" s="110" t="s">
        <v>241</v>
      </c>
      <c r="D186" s="110" t="s">
        <v>125</v>
      </c>
      <c r="E186" s="111" t="s">
        <v>242</v>
      </c>
      <c r="F186" s="112" t="s">
        <v>243</v>
      </c>
      <c r="G186" s="113" t="s">
        <v>159</v>
      </c>
      <c r="H186" s="114">
        <v>905</v>
      </c>
      <c r="I186" s="112" t="s">
        <v>1</v>
      </c>
      <c r="J186" s="19"/>
      <c r="K186" s="115" t="s">
        <v>1</v>
      </c>
      <c r="L186" s="116" t="s">
        <v>27</v>
      </c>
      <c r="M186" s="117">
        <v>0</v>
      </c>
      <c r="N186" s="117">
        <f>M186*H186</f>
        <v>0</v>
      </c>
      <c r="O186" s="117">
        <v>0</v>
      </c>
      <c r="P186" s="117">
        <f>O186*H186</f>
        <v>0</v>
      </c>
      <c r="Q186" s="117">
        <v>0</v>
      </c>
      <c r="R186" s="118">
        <f>Q186*H186</f>
        <v>0</v>
      </c>
      <c r="AP186" s="119" t="s">
        <v>217</v>
      </c>
      <c r="AR186" s="119" t="s">
        <v>125</v>
      </c>
      <c r="AS186" s="119" t="s">
        <v>70</v>
      </c>
      <c r="AW186" s="8" t="s">
        <v>122</v>
      </c>
      <c r="BC186" s="120" t="e">
        <f>IF(L186="základní",#REF!,0)</f>
        <v>#REF!</v>
      </c>
      <c r="BD186" s="120">
        <f>IF(L186="snížená",#REF!,0)</f>
        <v>0</v>
      </c>
      <c r="BE186" s="120">
        <f>IF(L186="zákl. přenesená",#REF!,0)</f>
        <v>0</v>
      </c>
      <c r="BF186" s="120">
        <f>IF(L186="sníž. přenesená",#REF!,0)</f>
        <v>0</v>
      </c>
      <c r="BG186" s="120">
        <f>IF(L186="nulová",#REF!,0)</f>
        <v>0</v>
      </c>
      <c r="BH186" s="8" t="s">
        <v>68</v>
      </c>
      <c r="BI186" s="120" t="e">
        <f>ROUND(#REF!*H186,2)</f>
        <v>#REF!</v>
      </c>
      <c r="BJ186" s="8" t="s">
        <v>217</v>
      </c>
      <c r="BK186" s="119" t="s">
        <v>244</v>
      </c>
    </row>
    <row r="187" spans="2:63" s="1" customFormat="1" ht="19.5">
      <c r="B187" s="19"/>
      <c r="D187" s="121" t="s">
        <v>131</v>
      </c>
      <c r="F187" s="122" t="s">
        <v>243</v>
      </c>
      <c r="J187" s="19"/>
      <c r="K187" s="123"/>
      <c r="R187" s="40"/>
      <c r="AR187" s="8" t="s">
        <v>131</v>
      </c>
      <c r="AS187" s="8" t="s">
        <v>70</v>
      </c>
    </row>
    <row r="188" spans="2:63" s="1" customFormat="1" ht="16.5" customHeight="1">
      <c r="B188" s="19"/>
      <c r="C188" s="110" t="s">
        <v>6</v>
      </c>
      <c r="D188" s="110" t="s">
        <v>125</v>
      </c>
      <c r="E188" s="111" t="s">
        <v>245</v>
      </c>
      <c r="F188" s="112" t="s">
        <v>246</v>
      </c>
      <c r="G188" s="113" t="s">
        <v>247</v>
      </c>
      <c r="H188" s="114">
        <v>2106.857</v>
      </c>
      <c r="I188" s="112" t="s">
        <v>151</v>
      </c>
      <c r="J188" s="19"/>
      <c r="K188" s="115" t="s">
        <v>1</v>
      </c>
      <c r="L188" s="116" t="s">
        <v>27</v>
      </c>
      <c r="M188" s="117">
        <v>0.09</v>
      </c>
      <c r="N188" s="117">
        <f>M188*H188</f>
        <v>189.61713</v>
      </c>
      <c r="O188" s="117">
        <v>0</v>
      </c>
      <c r="P188" s="117">
        <f>O188*H188</f>
        <v>0</v>
      </c>
      <c r="Q188" s="117">
        <v>1.4999999999999999E-2</v>
      </c>
      <c r="R188" s="118">
        <f>Q188*H188</f>
        <v>31.602854999999998</v>
      </c>
      <c r="AP188" s="119" t="s">
        <v>217</v>
      </c>
      <c r="AR188" s="119" t="s">
        <v>125</v>
      </c>
      <c r="AS188" s="119" t="s">
        <v>70</v>
      </c>
      <c r="AW188" s="8" t="s">
        <v>122</v>
      </c>
      <c r="BC188" s="120" t="e">
        <f>IF(L188="základní",#REF!,0)</f>
        <v>#REF!</v>
      </c>
      <c r="BD188" s="120">
        <f>IF(L188="snížená",#REF!,0)</f>
        <v>0</v>
      </c>
      <c r="BE188" s="120">
        <f>IF(L188="zákl. přenesená",#REF!,0)</f>
        <v>0</v>
      </c>
      <c r="BF188" s="120">
        <f>IF(L188="sníž. přenesená",#REF!,0)</f>
        <v>0</v>
      </c>
      <c r="BG188" s="120">
        <f>IF(L188="nulová",#REF!,0)</f>
        <v>0</v>
      </c>
      <c r="BH188" s="8" t="s">
        <v>68</v>
      </c>
      <c r="BI188" s="120" t="e">
        <f>ROUND(#REF!*H188,2)</f>
        <v>#REF!</v>
      </c>
      <c r="BJ188" s="8" t="s">
        <v>217</v>
      </c>
      <c r="BK188" s="119" t="s">
        <v>248</v>
      </c>
    </row>
    <row r="189" spans="2:63" s="1" customFormat="1" ht="29.25">
      <c r="B189" s="19"/>
      <c r="D189" s="121" t="s">
        <v>131</v>
      </c>
      <c r="F189" s="122" t="s">
        <v>249</v>
      </c>
      <c r="J189" s="19"/>
      <c r="K189" s="123"/>
      <c r="R189" s="40"/>
      <c r="AR189" s="8" t="s">
        <v>131</v>
      </c>
      <c r="AS189" s="8" t="s">
        <v>70</v>
      </c>
    </row>
    <row r="190" spans="2:63" s="1" customFormat="1">
      <c r="B190" s="19"/>
      <c r="D190" s="125" t="s">
        <v>154</v>
      </c>
      <c r="F190" s="126" t="s">
        <v>250</v>
      </c>
      <c r="J190" s="19"/>
      <c r="K190" s="123"/>
      <c r="R190" s="40"/>
      <c r="AR190" s="8" t="s">
        <v>154</v>
      </c>
      <c r="AS190" s="8" t="s">
        <v>70</v>
      </c>
    </row>
    <row r="191" spans="2:63" s="1" customFormat="1" ht="24.2" customHeight="1">
      <c r="B191" s="19"/>
      <c r="C191" s="110" t="s">
        <v>251</v>
      </c>
      <c r="D191" s="110" t="s">
        <v>125</v>
      </c>
      <c r="E191" s="111" t="s">
        <v>252</v>
      </c>
      <c r="F191" s="112" t="s">
        <v>253</v>
      </c>
      <c r="G191" s="113" t="s">
        <v>247</v>
      </c>
      <c r="H191" s="114">
        <v>1437.124</v>
      </c>
      <c r="I191" s="112" t="s">
        <v>151</v>
      </c>
      <c r="J191" s="19"/>
      <c r="K191" s="115" t="s">
        <v>1</v>
      </c>
      <c r="L191" s="116" t="s">
        <v>27</v>
      </c>
      <c r="M191" s="117">
        <v>0.28999999999999998</v>
      </c>
      <c r="N191" s="117">
        <f>M191*H191</f>
        <v>416.76595999999995</v>
      </c>
      <c r="O191" s="117">
        <v>0</v>
      </c>
      <c r="P191" s="117">
        <f>O191*H191</f>
        <v>0</v>
      </c>
      <c r="Q191" s="117">
        <v>0</v>
      </c>
      <c r="R191" s="118">
        <f>Q191*H191</f>
        <v>0</v>
      </c>
      <c r="AP191" s="119" t="s">
        <v>217</v>
      </c>
      <c r="AR191" s="119" t="s">
        <v>125</v>
      </c>
      <c r="AS191" s="119" t="s">
        <v>70</v>
      </c>
      <c r="AW191" s="8" t="s">
        <v>122</v>
      </c>
      <c r="BC191" s="120" t="e">
        <f>IF(L191="základní",#REF!,0)</f>
        <v>#REF!</v>
      </c>
      <c r="BD191" s="120">
        <f>IF(L191="snížená",#REF!,0)</f>
        <v>0</v>
      </c>
      <c r="BE191" s="120">
        <f>IF(L191="zákl. přenesená",#REF!,0)</f>
        <v>0</v>
      </c>
      <c r="BF191" s="120">
        <f>IF(L191="sníž. přenesená",#REF!,0)</f>
        <v>0</v>
      </c>
      <c r="BG191" s="120">
        <f>IF(L191="nulová",#REF!,0)</f>
        <v>0</v>
      </c>
      <c r="BH191" s="8" t="s">
        <v>68</v>
      </c>
      <c r="BI191" s="120" t="e">
        <f>ROUND(#REF!*H191,2)</f>
        <v>#REF!</v>
      </c>
      <c r="BJ191" s="8" t="s">
        <v>217</v>
      </c>
      <c r="BK191" s="119" t="s">
        <v>254</v>
      </c>
    </row>
    <row r="192" spans="2:63" s="1" customFormat="1" ht="19.5">
      <c r="B192" s="19"/>
      <c r="D192" s="121" t="s">
        <v>131</v>
      </c>
      <c r="F192" s="122" t="s">
        <v>255</v>
      </c>
      <c r="J192" s="19"/>
      <c r="K192" s="123"/>
      <c r="R192" s="40"/>
      <c r="AR192" s="8" t="s">
        <v>131</v>
      </c>
      <c r="AS192" s="8" t="s">
        <v>70</v>
      </c>
    </row>
    <row r="193" spans="2:63" s="1" customFormat="1">
      <c r="B193" s="19"/>
      <c r="D193" s="125" t="s">
        <v>154</v>
      </c>
      <c r="F193" s="126" t="s">
        <v>256</v>
      </c>
      <c r="J193" s="19"/>
      <c r="K193" s="123"/>
      <c r="R193" s="40"/>
      <c r="AR193" s="8" t="s">
        <v>154</v>
      </c>
      <c r="AS193" s="8" t="s">
        <v>70</v>
      </c>
    </row>
    <row r="194" spans="2:63" s="1" customFormat="1" ht="16.5" customHeight="1">
      <c r="B194" s="19"/>
      <c r="C194" s="127" t="s">
        <v>257</v>
      </c>
      <c r="D194" s="127" t="s">
        <v>224</v>
      </c>
      <c r="E194" s="128" t="s">
        <v>258</v>
      </c>
      <c r="F194" s="129" t="s">
        <v>259</v>
      </c>
      <c r="G194" s="130" t="s">
        <v>128</v>
      </c>
      <c r="H194" s="131">
        <v>39.520000000000003</v>
      </c>
      <c r="I194" s="129" t="s">
        <v>151</v>
      </c>
      <c r="J194" s="132"/>
      <c r="K194" s="133" t="s">
        <v>1</v>
      </c>
      <c r="L194" s="134" t="s">
        <v>27</v>
      </c>
      <c r="M194" s="117">
        <v>0</v>
      </c>
      <c r="N194" s="117">
        <f>M194*H194</f>
        <v>0</v>
      </c>
      <c r="O194" s="117">
        <v>0.55000000000000004</v>
      </c>
      <c r="P194" s="117">
        <f>O194*H194</f>
        <v>21.736000000000004</v>
      </c>
      <c r="Q194" s="117">
        <v>0</v>
      </c>
      <c r="R194" s="118">
        <f>Q194*H194</f>
        <v>0</v>
      </c>
      <c r="AP194" s="119" t="s">
        <v>227</v>
      </c>
      <c r="AR194" s="119" t="s">
        <v>224</v>
      </c>
      <c r="AS194" s="119" t="s">
        <v>70</v>
      </c>
      <c r="AW194" s="8" t="s">
        <v>122</v>
      </c>
      <c r="BC194" s="120" t="e">
        <f>IF(L194="základní",#REF!,0)</f>
        <v>#REF!</v>
      </c>
      <c r="BD194" s="120">
        <f>IF(L194="snížená",#REF!,0)</f>
        <v>0</v>
      </c>
      <c r="BE194" s="120">
        <f>IF(L194="zákl. přenesená",#REF!,0)</f>
        <v>0</v>
      </c>
      <c r="BF194" s="120">
        <f>IF(L194="sníž. přenesená",#REF!,0)</f>
        <v>0</v>
      </c>
      <c r="BG194" s="120">
        <f>IF(L194="nulová",#REF!,0)</f>
        <v>0</v>
      </c>
      <c r="BH194" s="8" t="s">
        <v>68</v>
      </c>
      <c r="BI194" s="120" t="e">
        <f>ROUND(#REF!*H194,2)</f>
        <v>#REF!</v>
      </c>
      <c r="BJ194" s="8" t="s">
        <v>217</v>
      </c>
      <c r="BK194" s="119" t="s">
        <v>260</v>
      </c>
    </row>
    <row r="195" spans="2:63" s="1" customFormat="1">
      <c r="B195" s="19"/>
      <c r="D195" s="121" t="s">
        <v>131</v>
      </c>
      <c r="F195" s="122" t="s">
        <v>259</v>
      </c>
      <c r="J195" s="19"/>
      <c r="K195" s="123"/>
      <c r="R195" s="40"/>
      <c r="AR195" s="8" t="s">
        <v>131</v>
      </c>
      <c r="AS195" s="8" t="s">
        <v>70</v>
      </c>
    </row>
    <row r="196" spans="2:63" s="1" customFormat="1" ht="24.2" customHeight="1">
      <c r="B196" s="19"/>
      <c r="C196" s="110" t="s">
        <v>261</v>
      </c>
      <c r="D196" s="110" t="s">
        <v>125</v>
      </c>
      <c r="E196" s="111" t="s">
        <v>262</v>
      </c>
      <c r="F196" s="112" t="s">
        <v>263</v>
      </c>
      <c r="G196" s="113" t="s">
        <v>247</v>
      </c>
      <c r="H196" s="114">
        <v>669.73299999999995</v>
      </c>
      <c r="I196" s="112" t="s">
        <v>151</v>
      </c>
      <c r="J196" s="19"/>
      <c r="K196" s="115" t="s">
        <v>1</v>
      </c>
      <c r="L196" s="116" t="s">
        <v>27</v>
      </c>
      <c r="M196" s="117">
        <v>0.41</v>
      </c>
      <c r="N196" s="117">
        <f>M196*H196</f>
        <v>274.59052999999994</v>
      </c>
      <c r="O196" s="117">
        <v>0</v>
      </c>
      <c r="P196" s="117">
        <f>O196*H196</f>
        <v>0</v>
      </c>
      <c r="Q196" s="117">
        <v>0</v>
      </c>
      <c r="R196" s="118">
        <f>Q196*H196</f>
        <v>0</v>
      </c>
      <c r="AP196" s="119" t="s">
        <v>217</v>
      </c>
      <c r="AR196" s="119" t="s">
        <v>125</v>
      </c>
      <c r="AS196" s="119" t="s">
        <v>70</v>
      </c>
      <c r="AW196" s="8" t="s">
        <v>122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8" t="s">
        <v>68</v>
      </c>
      <c r="BI196" s="120" t="e">
        <f>ROUND(#REF!*H196,2)</f>
        <v>#REF!</v>
      </c>
      <c r="BJ196" s="8" t="s">
        <v>217</v>
      </c>
      <c r="BK196" s="119" t="s">
        <v>264</v>
      </c>
    </row>
    <row r="197" spans="2:63" s="1" customFormat="1" ht="19.5">
      <c r="B197" s="19"/>
      <c r="D197" s="121" t="s">
        <v>131</v>
      </c>
      <c r="F197" s="122" t="s">
        <v>265</v>
      </c>
      <c r="J197" s="19"/>
      <c r="K197" s="123"/>
      <c r="R197" s="40"/>
      <c r="AR197" s="8" t="s">
        <v>131</v>
      </c>
      <c r="AS197" s="8" t="s">
        <v>70</v>
      </c>
    </row>
    <row r="198" spans="2:63" s="1" customFormat="1">
      <c r="B198" s="19"/>
      <c r="D198" s="125" t="s">
        <v>154</v>
      </c>
      <c r="F198" s="126" t="s">
        <v>266</v>
      </c>
      <c r="J198" s="19"/>
      <c r="K198" s="123"/>
      <c r="R198" s="40"/>
      <c r="AR198" s="8" t="s">
        <v>154</v>
      </c>
      <c r="AS198" s="8" t="s">
        <v>70</v>
      </c>
    </row>
    <row r="199" spans="2:63" s="1" customFormat="1" ht="16.5" customHeight="1">
      <c r="B199" s="19"/>
      <c r="C199" s="127" t="s">
        <v>267</v>
      </c>
      <c r="D199" s="127" t="s">
        <v>224</v>
      </c>
      <c r="E199" s="128" t="s">
        <v>268</v>
      </c>
      <c r="F199" s="129" t="s">
        <v>269</v>
      </c>
      <c r="G199" s="130" t="s">
        <v>247</v>
      </c>
      <c r="H199" s="131">
        <v>736.70600000000002</v>
      </c>
      <c r="I199" s="129" t="s">
        <v>270</v>
      </c>
      <c r="J199" s="132"/>
      <c r="K199" s="133" t="s">
        <v>1</v>
      </c>
      <c r="L199" s="134" t="s">
        <v>27</v>
      </c>
      <c r="M199" s="117">
        <v>0</v>
      </c>
      <c r="N199" s="117">
        <f>M199*H199</f>
        <v>0</v>
      </c>
      <c r="O199" s="117">
        <v>1.023E-2</v>
      </c>
      <c r="P199" s="117">
        <f>O199*H199</f>
        <v>7.5365023799999999</v>
      </c>
      <c r="Q199" s="117">
        <v>0</v>
      </c>
      <c r="R199" s="118">
        <f>Q199*H199</f>
        <v>0</v>
      </c>
      <c r="AP199" s="119" t="s">
        <v>227</v>
      </c>
      <c r="AR199" s="119" t="s">
        <v>224</v>
      </c>
      <c r="AS199" s="119" t="s">
        <v>70</v>
      </c>
      <c r="AW199" s="8" t="s">
        <v>122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8" t="s">
        <v>68</v>
      </c>
      <c r="BI199" s="120" t="e">
        <f>ROUND(#REF!*H199,2)</f>
        <v>#REF!</v>
      </c>
      <c r="BJ199" s="8" t="s">
        <v>217</v>
      </c>
      <c r="BK199" s="119" t="s">
        <v>271</v>
      </c>
    </row>
    <row r="200" spans="2:63" s="1" customFormat="1">
      <c r="B200" s="19"/>
      <c r="D200" s="121" t="s">
        <v>131</v>
      </c>
      <c r="F200" s="122" t="s">
        <v>272</v>
      </c>
      <c r="J200" s="19"/>
      <c r="K200" s="123"/>
      <c r="R200" s="40"/>
      <c r="AR200" s="8" t="s">
        <v>131</v>
      </c>
      <c r="AS200" s="8" t="s">
        <v>70</v>
      </c>
    </row>
    <row r="201" spans="2:63" s="1" customFormat="1" ht="21.75" customHeight="1">
      <c r="B201" s="19"/>
      <c r="C201" s="110" t="s">
        <v>273</v>
      </c>
      <c r="D201" s="110" t="s">
        <v>125</v>
      </c>
      <c r="E201" s="111" t="s">
        <v>274</v>
      </c>
      <c r="F201" s="112" t="s">
        <v>275</v>
      </c>
      <c r="G201" s="113" t="s">
        <v>247</v>
      </c>
      <c r="H201" s="114">
        <v>41.569000000000003</v>
      </c>
      <c r="I201" s="112" t="s">
        <v>151</v>
      </c>
      <c r="J201" s="19"/>
      <c r="K201" s="115" t="s">
        <v>1</v>
      </c>
      <c r="L201" s="116" t="s">
        <v>27</v>
      </c>
      <c r="M201" s="117">
        <v>0.16</v>
      </c>
      <c r="N201" s="117">
        <f>M201*H201</f>
        <v>6.651040000000001</v>
      </c>
      <c r="O201" s="117">
        <v>0</v>
      </c>
      <c r="P201" s="117">
        <f>O201*H201</f>
        <v>0</v>
      </c>
      <c r="Q201" s="117">
        <v>1.4999999999999999E-2</v>
      </c>
      <c r="R201" s="118">
        <f>Q201*H201</f>
        <v>0.62353500000000006</v>
      </c>
      <c r="AP201" s="119" t="s">
        <v>217</v>
      </c>
      <c r="AR201" s="119" t="s">
        <v>125</v>
      </c>
      <c r="AS201" s="119" t="s">
        <v>70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217</v>
      </c>
      <c r="BK201" s="119" t="s">
        <v>276</v>
      </c>
    </row>
    <row r="202" spans="2:63" s="1" customFormat="1" ht="29.25">
      <c r="B202" s="19"/>
      <c r="D202" s="121" t="s">
        <v>131</v>
      </c>
      <c r="F202" s="122" t="s">
        <v>277</v>
      </c>
      <c r="J202" s="19"/>
      <c r="K202" s="123"/>
      <c r="R202" s="40"/>
      <c r="AR202" s="8" t="s">
        <v>131</v>
      </c>
      <c r="AS202" s="8" t="s">
        <v>70</v>
      </c>
    </row>
    <row r="203" spans="2:63" s="1" customFormat="1">
      <c r="B203" s="19"/>
      <c r="D203" s="125" t="s">
        <v>154</v>
      </c>
      <c r="F203" s="126" t="s">
        <v>278</v>
      </c>
      <c r="J203" s="19"/>
      <c r="K203" s="123"/>
      <c r="R203" s="40"/>
      <c r="AR203" s="8" t="s">
        <v>154</v>
      </c>
      <c r="AS203" s="8" t="s">
        <v>70</v>
      </c>
    </row>
    <row r="204" spans="2:63" s="1" customFormat="1" ht="24.2" customHeight="1">
      <c r="B204" s="19"/>
      <c r="C204" s="110" t="s">
        <v>279</v>
      </c>
      <c r="D204" s="110" t="s">
        <v>125</v>
      </c>
      <c r="E204" s="111" t="s">
        <v>280</v>
      </c>
      <c r="F204" s="112" t="s">
        <v>281</v>
      </c>
      <c r="G204" s="113" t="s">
        <v>247</v>
      </c>
      <c r="H204" s="114">
        <v>41.569000000000003</v>
      </c>
      <c r="I204" s="112" t="s">
        <v>151</v>
      </c>
      <c r="J204" s="19"/>
      <c r="K204" s="115" t="s">
        <v>1</v>
      </c>
      <c r="L204" s="116" t="s">
        <v>27</v>
      </c>
      <c r="M204" s="117">
        <v>0.80200000000000005</v>
      </c>
      <c r="N204" s="117">
        <f>M204*H204</f>
        <v>33.338338000000007</v>
      </c>
      <c r="O204" s="117">
        <v>0</v>
      </c>
      <c r="P204" s="117">
        <f>O204*H204</f>
        <v>0</v>
      </c>
      <c r="Q204" s="117">
        <v>0</v>
      </c>
      <c r="R204" s="118">
        <f>Q204*H204</f>
        <v>0</v>
      </c>
      <c r="AP204" s="119" t="s">
        <v>217</v>
      </c>
      <c r="AR204" s="119" t="s">
        <v>125</v>
      </c>
      <c r="AS204" s="119" t="s">
        <v>70</v>
      </c>
      <c r="AW204" s="8" t="s">
        <v>122</v>
      </c>
      <c r="BC204" s="120" t="e">
        <f>IF(L204="základní",#REF!,0)</f>
        <v>#REF!</v>
      </c>
      <c r="BD204" s="120">
        <f>IF(L204="snížená",#REF!,0)</f>
        <v>0</v>
      </c>
      <c r="BE204" s="120">
        <f>IF(L204="zákl. přenesená",#REF!,0)</f>
        <v>0</v>
      </c>
      <c r="BF204" s="120">
        <f>IF(L204="sníž. přenesená",#REF!,0)</f>
        <v>0</v>
      </c>
      <c r="BG204" s="120">
        <f>IF(L204="nulová",#REF!,0)</f>
        <v>0</v>
      </c>
      <c r="BH204" s="8" t="s">
        <v>68</v>
      </c>
      <c r="BI204" s="120" t="e">
        <f>ROUND(#REF!*H204,2)</f>
        <v>#REF!</v>
      </c>
      <c r="BJ204" s="8" t="s">
        <v>217</v>
      </c>
      <c r="BK204" s="119" t="s">
        <v>282</v>
      </c>
    </row>
    <row r="205" spans="2:63" s="1" customFormat="1" ht="29.25">
      <c r="B205" s="19"/>
      <c r="D205" s="121" t="s">
        <v>131</v>
      </c>
      <c r="F205" s="122" t="s">
        <v>283</v>
      </c>
      <c r="J205" s="19"/>
      <c r="K205" s="123"/>
      <c r="R205" s="40"/>
      <c r="AR205" s="8" t="s">
        <v>131</v>
      </c>
      <c r="AS205" s="8" t="s">
        <v>70</v>
      </c>
    </row>
    <row r="206" spans="2:63" s="1" customFormat="1">
      <c r="B206" s="19"/>
      <c r="D206" s="125" t="s">
        <v>154</v>
      </c>
      <c r="F206" s="126" t="s">
        <v>284</v>
      </c>
      <c r="J206" s="19"/>
      <c r="K206" s="123"/>
      <c r="R206" s="40"/>
      <c r="AR206" s="8" t="s">
        <v>154</v>
      </c>
      <c r="AS206" s="8" t="s">
        <v>70</v>
      </c>
    </row>
    <row r="207" spans="2:63" s="1" customFormat="1" ht="33" customHeight="1">
      <c r="B207" s="19"/>
      <c r="C207" s="127" t="s">
        <v>285</v>
      </c>
      <c r="D207" s="127" t="s">
        <v>224</v>
      </c>
      <c r="E207" s="128" t="s">
        <v>286</v>
      </c>
      <c r="F207" s="129" t="s">
        <v>287</v>
      </c>
      <c r="G207" s="130" t="s">
        <v>128</v>
      </c>
      <c r="H207" s="131">
        <v>2.7450000000000001</v>
      </c>
      <c r="I207" s="129" t="s">
        <v>1</v>
      </c>
      <c r="J207" s="132"/>
      <c r="K207" s="133" t="s">
        <v>1</v>
      </c>
      <c r="L207" s="134" t="s">
        <v>27</v>
      </c>
      <c r="M207" s="117">
        <v>0</v>
      </c>
      <c r="N207" s="117">
        <f>M207*H207</f>
        <v>0</v>
      </c>
      <c r="O207" s="117">
        <v>0</v>
      </c>
      <c r="P207" s="117">
        <f>O207*H207</f>
        <v>0</v>
      </c>
      <c r="Q207" s="117">
        <v>0</v>
      </c>
      <c r="R207" s="118">
        <f>Q207*H207</f>
        <v>0</v>
      </c>
      <c r="AP207" s="119" t="s">
        <v>227</v>
      </c>
      <c r="AR207" s="119" t="s">
        <v>224</v>
      </c>
      <c r="AS207" s="119" t="s">
        <v>70</v>
      </c>
      <c r="AW207" s="8" t="s">
        <v>122</v>
      </c>
      <c r="BC207" s="120" t="e">
        <f>IF(L207="základní",#REF!,0)</f>
        <v>#REF!</v>
      </c>
      <c r="BD207" s="120">
        <f>IF(L207="snížená",#REF!,0)</f>
        <v>0</v>
      </c>
      <c r="BE207" s="120">
        <f>IF(L207="zákl. přenesená",#REF!,0)</f>
        <v>0</v>
      </c>
      <c r="BF207" s="120">
        <f>IF(L207="sníž. přenesená",#REF!,0)</f>
        <v>0</v>
      </c>
      <c r="BG207" s="120">
        <f>IF(L207="nulová",#REF!,0)</f>
        <v>0</v>
      </c>
      <c r="BH207" s="8" t="s">
        <v>68</v>
      </c>
      <c r="BI207" s="120" t="e">
        <f>ROUND(#REF!*H207,2)</f>
        <v>#REF!</v>
      </c>
      <c r="BJ207" s="8" t="s">
        <v>217</v>
      </c>
      <c r="BK207" s="119" t="s">
        <v>288</v>
      </c>
    </row>
    <row r="208" spans="2:63" s="1" customFormat="1" ht="19.5">
      <c r="B208" s="19"/>
      <c r="D208" s="121" t="s">
        <v>131</v>
      </c>
      <c r="F208" s="122" t="s">
        <v>287</v>
      </c>
      <c r="J208" s="19"/>
      <c r="K208" s="123"/>
      <c r="R208" s="40"/>
      <c r="AR208" s="8" t="s">
        <v>131</v>
      </c>
      <c r="AS208" s="8" t="s">
        <v>70</v>
      </c>
    </row>
    <row r="209" spans="2:63" s="1" customFormat="1" ht="33" customHeight="1">
      <c r="B209" s="19"/>
      <c r="C209" s="110" t="s">
        <v>289</v>
      </c>
      <c r="D209" s="110" t="s">
        <v>125</v>
      </c>
      <c r="E209" s="111" t="s">
        <v>290</v>
      </c>
      <c r="F209" s="112" t="s">
        <v>291</v>
      </c>
      <c r="G209" s="113" t="s">
        <v>128</v>
      </c>
      <c r="H209" s="114">
        <v>60.683999999999997</v>
      </c>
      <c r="I209" s="112" t="s">
        <v>151</v>
      </c>
      <c r="J209" s="19"/>
      <c r="K209" s="115" t="s">
        <v>1</v>
      </c>
      <c r="L209" s="116" t="s">
        <v>27</v>
      </c>
      <c r="M209" s="117">
        <v>1.56</v>
      </c>
      <c r="N209" s="117">
        <f>M209*H209</f>
        <v>94.66704</v>
      </c>
      <c r="O209" s="117">
        <v>1.89E-3</v>
      </c>
      <c r="P209" s="117">
        <f>O209*H209</f>
        <v>0.11469275999999999</v>
      </c>
      <c r="Q209" s="117">
        <v>0</v>
      </c>
      <c r="R209" s="118">
        <f>Q209*H209</f>
        <v>0</v>
      </c>
      <c r="AP209" s="119" t="s">
        <v>217</v>
      </c>
      <c r="AR209" s="119" t="s">
        <v>125</v>
      </c>
      <c r="AS209" s="119" t="s">
        <v>70</v>
      </c>
      <c r="AW209" s="8" t="s">
        <v>122</v>
      </c>
      <c r="BC209" s="120" t="e">
        <f>IF(L209="základní",#REF!,0)</f>
        <v>#REF!</v>
      </c>
      <c r="BD209" s="120">
        <f>IF(L209="snížená",#REF!,0)</f>
        <v>0</v>
      </c>
      <c r="BE209" s="120">
        <f>IF(L209="zákl. přenesená",#REF!,0)</f>
        <v>0</v>
      </c>
      <c r="BF209" s="120">
        <f>IF(L209="sníž. přenesená",#REF!,0)</f>
        <v>0</v>
      </c>
      <c r="BG209" s="120">
        <f>IF(L209="nulová",#REF!,0)</f>
        <v>0</v>
      </c>
      <c r="BH209" s="8" t="s">
        <v>68</v>
      </c>
      <c r="BI209" s="120" t="e">
        <f>ROUND(#REF!*H209,2)</f>
        <v>#REF!</v>
      </c>
      <c r="BJ209" s="8" t="s">
        <v>217</v>
      </c>
      <c r="BK209" s="119" t="s">
        <v>292</v>
      </c>
    </row>
    <row r="210" spans="2:63" s="1" customFormat="1" ht="19.5">
      <c r="B210" s="19"/>
      <c r="D210" s="121" t="s">
        <v>131</v>
      </c>
      <c r="F210" s="122" t="s">
        <v>293</v>
      </c>
      <c r="J210" s="19"/>
      <c r="K210" s="123"/>
      <c r="R210" s="40"/>
      <c r="AR210" s="8" t="s">
        <v>131</v>
      </c>
      <c r="AS210" s="8" t="s">
        <v>70</v>
      </c>
    </row>
    <row r="211" spans="2:63" s="1" customFormat="1">
      <c r="B211" s="19"/>
      <c r="D211" s="125" t="s">
        <v>154</v>
      </c>
      <c r="F211" s="126" t="s">
        <v>294</v>
      </c>
      <c r="J211" s="19"/>
      <c r="K211" s="123"/>
      <c r="R211" s="40"/>
      <c r="AR211" s="8" t="s">
        <v>154</v>
      </c>
      <c r="AS211" s="8" t="s">
        <v>70</v>
      </c>
    </row>
    <row r="212" spans="2:63" s="1" customFormat="1" ht="24.2" customHeight="1">
      <c r="B212" s="19"/>
      <c r="C212" s="110" t="s">
        <v>295</v>
      </c>
      <c r="D212" s="110" t="s">
        <v>125</v>
      </c>
      <c r="E212" s="111" t="s">
        <v>296</v>
      </c>
      <c r="F212" s="112" t="s">
        <v>297</v>
      </c>
      <c r="G212" s="113" t="s">
        <v>247</v>
      </c>
      <c r="H212" s="114">
        <v>2106.857</v>
      </c>
      <c r="I212" s="112" t="s">
        <v>151</v>
      </c>
      <c r="J212" s="19"/>
      <c r="K212" s="115" t="s">
        <v>1</v>
      </c>
      <c r="L212" s="116" t="s">
        <v>27</v>
      </c>
      <c r="M212" s="117">
        <v>0.05</v>
      </c>
      <c r="N212" s="117">
        <f>M212*H212</f>
        <v>105.34285</v>
      </c>
      <c r="O212" s="117">
        <v>0</v>
      </c>
      <c r="P212" s="117">
        <f>O212*H212</f>
        <v>0</v>
      </c>
      <c r="Q212" s="117">
        <v>5.0000000000000001E-3</v>
      </c>
      <c r="R212" s="118">
        <f>Q212*H212</f>
        <v>10.534285000000001</v>
      </c>
      <c r="AP212" s="119" t="s">
        <v>217</v>
      </c>
      <c r="AR212" s="119" t="s">
        <v>125</v>
      </c>
      <c r="AS212" s="119" t="s">
        <v>70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217</v>
      </c>
      <c r="BK212" s="119" t="s">
        <v>298</v>
      </c>
    </row>
    <row r="213" spans="2:63" s="1" customFormat="1" ht="29.25">
      <c r="B213" s="19"/>
      <c r="D213" s="121" t="s">
        <v>131</v>
      </c>
      <c r="F213" s="122" t="s">
        <v>299</v>
      </c>
      <c r="J213" s="19"/>
      <c r="K213" s="123"/>
      <c r="R213" s="40"/>
      <c r="AR213" s="8" t="s">
        <v>131</v>
      </c>
      <c r="AS213" s="8" t="s">
        <v>70</v>
      </c>
    </row>
    <row r="214" spans="2:63" s="1" customFormat="1">
      <c r="B214" s="19"/>
      <c r="D214" s="125" t="s">
        <v>154</v>
      </c>
      <c r="F214" s="126" t="s">
        <v>300</v>
      </c>
      <c r="J214" s="19"/>
      <c r="K214" s="123"/>
      <c r="R214" s="40"/>
      <c r="AR214" s="8" t="s">
        <v>154</v>
      </c>
      <c r="AS214" s="8" t="s">
        <v>70</v>
      </c>
    </row>
    <row r="215" spans="2:63" s="1" customFormat="1" ht="33" customHeight="1">
      <c r="B215" s="19"/>
      <c r="C215" s="110" t="s">
        <v>301</v>
      </c>
      <c r="D215" s="110" t="s">
        <v>125</v>
      </c>
      <c r="E215" s="111" t="s">
        <v>302</v>
      </c>
      <c r="F215" s="112" t="s">
        <v>303</v>
      </c>
      <c r="G215" s="113" t="s">
        <v>247</v>
      </c>
      <c r="H215" s="114">
        <v>2106.857</v>
      </c>
      <c r="I215" s="112" t="s">
        <v>151</v>
      </c>
      <c r="J215" s="19"/>
      <c r="K215" s="115" t="s">
        <v>1</v>
      </c>
      <c r="L215" s="116" t="s">
        <v>27</v>
      </c>
      <c r="M215" s="117">
        <v>0.13500000000000001</v>
      </c>
      <c r="N215" s="117">
        <f>M215*H215</f>
        <v>284.42569500000002</v>
      </c>
      <c r="O215" s="117">
        <v>0</v>
      </c>
      <c r="P215" s="117">
        <f>O215*H215</f>
        <v>0</v>
      </c>
      <c r="Q215" s="117">
        <v>0</v>
      </c>
      <c r="R215" s="118">
        <f>Q215*H215</f>
        <v>0</v>
      </c>
      <c r="AP215" s="119" t="s">
        <v>217</v>
      </c>
      <c r="AR215" s="119" t="s">
        <v>125</v>
      </c>
      <c r="AS215" s="119" t="s">
        <v>70</v>
      </c>
      <c r="AW215" s="8" t="s">
        <v>122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8" t="s">
        <v>68</v>
      </c>
      <c r="BI215" s="120" t="e">
        <f>ROUND(#REF!*H215,2)</f>
        <v>#REF!</v>
      </c>
      <c r="BJ215" s="8" t="s">
        <v>217</v>
      </c>
      <c r="BK215" s="119" t="s">
        <v>304</v>
      </c>
    </row>
    <row r="216" spans="2:63" s="1" customFormat="1" ht="19.5">
      <c r="B216" s="19"/>
      <c r="D216" s="121" t="s">
        <v>131</v>
      </c>
      <c r="F216" s="122" t="s">
        <v>305</v>
      </c>
      <c r="J216" s="19"/>
      <c r="K216" s="123"/>
      <c r="R216" s="40"/>
      <c r="AR216" s="8" t="s">
        <v>131</v>
      </c>
      <c r="AS216" s="8" t="s">
        <v>70</v>
      </c>
    </row>
    <row r="217" spans="2:63" s="1" customFormat="1">
      <c r="B217" s="19"/>
      <c r="D217" s="125" t="s">
        <v>154</v>
      </c>
      <c r="F217" s="126" t="s">
        <v>306</v>
      </c>
      <c r="J217" s="19"/>
      <c r="K217" s="123"/>
      <c r="R217" s="40"/>
      <c r="AR217" s="8" t="s">
        <v>154</v>
      </c>
      <c r="AS217" s="8" t="s">
        <v>70</v>
      </c>
    </row>
    <row r="218" spans="2:63" s="1" customFormat="1" ht="16.5" customHeight="1">
      <c r="B218" s="19"/>
      <c r="C218" s="127" t="s">
        <v>227</v>
      </c>
      <c r="D218" s="127" t="s">
        <v>224</v>
      </c>
      <c r="E218" s="128" t="s">
        <v>307</v>
      </c>
      <c r="F218" s="129" t="s">
        <v>308</v>
      </c>
      <c r="G218" s="130" t="s">
        <v>128</v>
      </c>
      <c r="H218" s="131">
        <v>14.613</v>
      </c>
      <c r="I218" s="129" t="s">
        <v>151</v>
      </c>
      <c r="J218" s="132"/>
      <c r="K218" s="133" t="s">
        <v>1</v>
      </c>
      <c r="L218" s="134" t="s">
        <v>27</v>
      </c>
      <c r="M218" s="117">
        <v>0</v>
      </c>
      <c r="N218" s="117">
        <f>M218*H218</f>
        <v>0</v>
      </c>
      <c r="O218" s="117">
        <v>0.55000000000000004</v>
      </c>
      <c r="P218" s="117">
        <f>O218*H218</f>
        <v>8.0371500000000005</v>
      </c>
      <c r="Q218" s="117">
        <v>0</v>
      </c>
      <c r="R218" s="118">
        <f>Q218*H218</f>
        <v>0</v>
      </c>
      <c r="AP218" s="119" t="s">
        <v>227</v>
      </c>
      <c r="AR218" s="119" t="s">
        <v>224</v>
      </c>
      <c r="AS218" s="119" t="s">
        <v>70</v>
      </c>
      <c r="AW218" s="8" t="s">
        <v>122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8" t="s">
        <v>68</v>
      </c>
      <c r="BI218" s="120" t="e">
        <f>ROUND(#REF!*H218,2)</f>
        <v>#REF!</v>
      </c>
      <c r="BJ218" s="8" t="s">
        <v>217</v>
      </c>
      <c r="BK218" s="119" t="s">
        <v>309</v>
      </c>
    </row>
    <row r="219" spans="2:63" s="1" customFormat="1">
      <c r="B219" s="19"/>
      <c r="D219" s="121" t="s">
        <v>131</v>
      </c>
      <c r="F219" s="122" t="s">
        <v>308</v>
      </c>
      <c r="J219" s="19"/>
      <c r="K219" s="123"/>
      <c r="R219" s="40"/>
      <c r="AR219" s="8" t="s">
        <v>131</v>
      </c>
      <c r="AS219" s="8" t="s">
        <v>70</v>
      </c>
    </row>
    <row r="220" spans="2:63" s="1" customFormat="1" ht="16.5" customHeight="1">
      <c r="B220" s="19"/>
      <c r="C220" s="110" t="s">
        <v>310</v>
      </c>
      <c r="D220" s="110" t="s">
        <v>125</v>
      </c>
      <c r="E220" s="111" t="s">
        <v>311</v>
      </c>
      <c r="F220" s="112" t="s">
        <v>312</v>
      </c>
      <c r="G220" s="113" t="s">
        <v>159</v>
      </c>
      <c r="H220" s="114">
        <v>2414</v>
      </c>
      <c r="I220" s="112" t="s">
        <v>151</v>
      </c>
      <c r="J220" s="19"/>
      <c r="K220" s="115" t="s">
        <v>1</v>
      </c>
      <c r="L220" s="116" t="s">
        <v>27</v>
      </c>
      <c r="M220" s="117">
        <v>0.03</v>
      </c>
      <c r="N220" s="117">
        <f>M220*H220</f>
        <v>72.42</v>
      </c>
      <c r="O220" s="117">
        <v>0</v>
      </c>
      <c r="P220" s="117">
        <f>O220*H220</f>
        <v>0</v>
      </c>
      <c r="Q220" s="117">
        <v>0</v>
      </c>
      <c r="R220" s="118">
        <f>Q220*H220</f>
        <v>0</v>
      </c>
      <c r="AP220" s="119" t="s">
        <v>217</v>
      </c>
      <c r="AR220" s="119" t="s">
        <v>125</v>
      </c>
      <c r="AS220" s="119" t="s">
        <v>70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217</v>
      </c>
      <c r="BK220" s="119" t="s">
        <v>313</v>
      </c>
    </row>
    <row r="221" spans="2:63" s="1" customFormat="1">
      <c r="B221" s="19"/>
      <c r="D221" s="121" t="s">
        <v>131</v>
      </c>
      <c r="F221" s="122" t="s">
        <v>314</v>
      </c>
      <c r="J221" s="19"/>
      <c r="K221" s="123"/>
      <c r="R221" s="40"/>
      <c r="AR221" s="8" t="s">
        <v>131</v>
      </c>
      <c r="AS221" s="8" t="s">
        <v>70</v>
      </c>
    </row>
    <row r="222" spans="2:63" s="1" customFormat="1">
      <c r="B222" s="19"/>
      <c r="D222" s="125" t="s">
        <v>154</v>
      </c>
      <c r="F222" s="126" t="s">
        <v>315</v>
      </c>
      <c r="J222" s="19"/>
      <c r="K222" s="123"/>
      <c r="R222" s="40"/>
      <c r="AR222" s="8" t="s">
        <v>154</v>
      </c>
      <c r="AS222" s="8" t="s">
        <v>70</v>
      </c>
    </row>
    <row r="223" spans="2:63" s="1" customFormat="1" ht="16.5" customHeight="1">
      <c r="B223" s="19"/>
      <c r="C223" s="127" t="s">
        <v>316</v>
      </c>
      <c r="D223" s="127" t="s">
        <v>224</v>
      </c>
      <c r="E223" s="128" t="s">
        <v>307</v>
      </c>
      <c r="F223" s="129" t="s">
        <v>308</v>
      </c>
      <c r="G223" s="130" t="s">
        <v>128</v>
      </c>
      <c r="H223" s="131">
        <v>9.5630000000000006</v>
      </c>
      <c r="I223" s="129" t="s">
        <v>151</v>
      </c>
      <c r="J223" s="132"/>
      <c r="K223" s="133" t="s">
        <v>1</v>
      </c>
      <c r="L223" s="134" t="s">
        <v>27</v>
      </c>
      <c r="M223" s="117">
        <v>0</v>
      </c>
      <c r="N223" s="117">
        <f>M223*H223</f>
        <v>0</v>
      </c>
      <c r="O223" s="117">
        <v>0.55000000000000004</v>
      </c>
      <c r="P223" s="117">
        <f>O223*H223</f>
        <v>5.2596500000000006</v>
      </c>
      <c r="Q223" s="117">
        <v>0</v>
      </c>
      <c r="R223" s="118">
        <f>Q223*H223</f>
        <v>0</v>
      </c>
      <c r="AP223" s="119" t="s">
        <v>227</v>
      </c>
      <c r="AR223" s="119" t="s">
        <v>224</v>
      </c>
      <c r="AS223" s="119" t="s">
        <v>70</v>
      </c>
      <c r="AW223" s="8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8" t="s">
        <v>68</v>
      </c>
      <c r="BI223" s="120" t="e">
        <f>ROUND(#REF!*H223,2)</f>
        <v>#REF!</v>
      </c>
      <c r="BJ223" s="8" t="s">
        <v>217</v>
      </c>
      <c r="BK223" s="119" t="s">
        <v>317</v>
      </c>
    </row>
    <row r="224" spans="2:63" s="1" customFormat="1">
      <c r="B224" s="19"/>
      <c r="D224" s="121" t="s">
        <v>131</v>
      </c>
      <c r="F224" s="122" t="s">
        <v>308</v>
      </c>
      <c r="J224" s="19"/>
      <c r="K224" s="123"/>
      <c r="R224" s="40"/>
      <c r="AR224" s="8" t="s">
        <v>131</v>
      </c>
      <c r="AS224" s="8" t="s">
        <v>70</v>
      </c>
    </row>
    <row r="225" spans="2:63" s="1" customFormat="1" ht="24.2" customHeight="1">
      <c r="B225" s="19"/>
      <c r="C225" s="110" t="s">
        <v>318</v>
      </c>
      <c r="D225" s="110" t="s">
        <v>125</v>
      </c>
      <c r="E225" s="111" t="s">
        <v>319</v>
      </c>
      <c r="F225" s="112" t="s">
        <v>320</v>
      </c>
      <c r="G225" s="113" t="s">
        <v>128</v>
      </c>
      <c r="H225" s="114">
        <v>84.86</v>
      </c>
      <c r="I225" s="112" t="s">
        <v>151</v>
      </c>
      <c r="J225" s="19"/>
      <c r="K225" s="115" t="s">
        <v>1</v>
      </c>
      <c r="L225" s="116" t="s">
        <v>27</v>
      </c>
      <c r="M225" s="117">
        <v>0</v>
      </c>
      <c r="N225" s="117">
        <f>M225*H225</f>
        <v>0</v>
      </c>
      <c r="O225" s="117">
        <v>2.3367804999999998E-2</v>
      </c>
      <c r="P225" s="117">
        <f>O225*H225</f>
        <v>1.9829919322999998</v>
      </c>
      <c r="Q225" s="117">
        <v>0</v>
      </c>
      <c r="R225" s="118">
        <f>Q225*H225</f>
        <v>0</v>
      </c>
      <c r="AP225" s="119" t="s">
        <v>217</v>
      </c>
      <c r="AR225" s="119" t="s">
        <v>125</v>
      </c>
      <c r="AS225" s="119" t="s">
        <v>70</v>
      </c>
      <c r="AW225" s="8" t="s">
        <v>122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8" t="s">
        <v>68</v>
      </c>
      <c r="BI225" s="120" t="e">
        <f>ROUND(#REF!*H225,2)</f>
        <v>#REF!</v>
      </c>
      <c r="BJ225" s="8" t="s">
        <v>217</v>
      </c>
      <c r="BK225" s="119" t="s">
        <v>321</v>
      </c>
    </row>
    <row r="226" spans="2:63" s="1" customFormat="1" ht="19.5">
      <c r="B226" s="19"/>
      <c r="D226" s="121" t="s">
        <v>131</v>
      </c>
      <c r="F226" s="122" t="s">
        <v>322</v>
      </c>
      <c r="J226" s="19"/>
      <c r="K226" s="123"/>
      <c r="R226" s="40"/>
      <c r="AR226" s="8" t="s">
        <v>131</v>
      </c>
      <c r="AS226" s="8" t="s">
        <v>70</v>
      </c>
    </row>
    <row r="227" spans="2:63" s="1" customFormat="1">
      <c r="B227" s="19"/>
      <c r="D227" s="125" t="s">
        <v>154</v>
      </c>
      <c r="F227" s="126" t="s">
        <v>323</v>
      </c>
      <c r="J227" s="19"/>
      <c r="K227" s="123"/>
      <c r="R227" s="40"/>
      <c r="AR227" s="8" t="s">
        <v>154</v>
      </c>
      <c r="AS227" s="8" t="s">
        <v>70</v>
      </c>
    </row>
    <row r="228" spans="2:63" s="1" customFormat="1" ht="24.2" customHeight="1">
      <c r="B228" s="19"/>
      <c r="C228" s="110" t="s">
        <v>324</v>
      </c>
      <c r="D228" s="110" t="s">
        <v>125</v>
      </c>
      <c r="E228" s="111" t="s">
        <v>325</v>
      </c>
      <c r="F228" s="112" t="s">
        <v>326</v>
      </c>
      <c r="G228" s="113" t="s">
        <v>327</v>
      </c>
      <c r="H228" s="114">
        <v>17263.199000000001</v>
      </c>
      <c r="I228" s="112" t="s">
        <v>151</v>
      </c>
      <c r="J228" s="19"/>
      <c r="K228" s="115" t="s">
        <v>1</v>
      </c>
      <c r="L228" s="116" t="s">
        <v>27</v>
      </c>
      <c r="M228" s="117">
        <v>0</v>
      </c>
      <c r="N228" s="117">
        <f>M228*H228</f>
        <v>0</v>
      </c>
      <c r="O228" s="117">
        <v>0</v>
      </c>
      <c r="P228" s="117">
        <f>O228*H228</f>
        <v>0</v>
      </c>
      <c r="Q228" s="117">
        <v>0</v>
      </c>
      <c r="R228" s="118">
        <f>Q228*H228</f>
        <v>0</v>
      </c>
      <c r="AP228" s="119" t="s">
        <v>217</v>
      </c>
      <c r="AR228" s="119" t="s">
        <v>125</v>
      </c>
      <c r="AS228" s="119" t="s">
        <v>70</v>
      </c>
      <c r="AW228" s="8" t="s">
        <v>122</v>
      </c>
      <c r="BC228" s="120" t="e">
        <f>IF(L228="základní",#REF!,0)</f>
        <v>#REF!</v>
      </c>
      <c r="BD228" s="120">
        <f>IF(L228="snížená",#REF!,0)</f>
        <v>0</v>
      </c>
      <c r="BE228" s="120">
        <f>IF(L228="zákl. přenesená",#REF!,0)</f>
        <v>0</v>
      </c>
      <c r="BF228" s="120">
        <f>IF(L228="sníž. přenesená",#REF!,0)</f>
        <v>0</v>
      </c>
      <c r="BG228" s="120">
        <f>IF(L228="nulová",#REF!,0)</f>
        <v>0</v>
      </c>
      <c r="BH228" s="8" t="s">
        <v>68</v>
      </c>
      <c r="BI228" s="120" t="e">
        <f>ROUND(#REF!*H228,2)</f>
        <v>#REF!</v>
      </c>
      <c r="BJ228" s="8" t="s">
        <v>217</v>
      </c>
      <c r="BK228" s="119" t="s">
        <v>328</v>
      </c>
    </row>
    <row r="229" spans="2:63" s="1" customFormat="1" ht="29.25">
      <c r="B229" s="19"/>
      <c r="D229" s="121" t="s">
        <v>131</v>
      </c>
      <c r="F229" s="122" t="s">
        <v>329</v>
      </c>
      <c r="J229" s="19"/>
      <c r="K229" s="123"/>
      <c r="R229" s="40"/>
      <c r="AR229" s="8" t="s">
        <v>131</v>
      </c>
      <c r="AS229" s="8" t="s">
        <v>70</v>
      </c>
    </row>
    <row r="230" spans="2:63" s="1" customFormat="1">
      <c r="B230" s="19"/>
      <c r="D230" s="125" t="s">
        <v>154</v>
      </c>
      <c r="F230" s="126" t="s">
        <v>330</v>
      </c>
      <c r="J230" s="19"/>
      <c r="K230" s="123"/>
      <c r="R230" s="40"/>
      <c r="AR230" s="8" t="s">
        <v>154</v>
      </c>
      <c r="AS230" s="8" t="s">
        <v>70</v>
      </c>
    </row>
    <row r="231" spans="2:63" s="100" customFormat="1" ht="22.9" customHeight="1">
      <c r="B231" s="101"/>
      <c r="D231" s="102" t="s">
        <v>59</v>
      </c>
      <c r="E231" s="109" t="s">
        <v>331</v>
      </c>
      <c r="F231" s="109" t="s">
        <v>332</v>
      </c>
      <c r="J231" s="101"/>
      <c r="K231" s="104"/>
      <c r="N231" s="105">
        <f>SUM(N232:N306)</f>
        <v>1032.4877809999996</v>
      </c>
      <c r="P231" s="105">
        <f>SUM(P232:P306)</f>
        <v>3.7268673206000007</v>
      </c>
      <c r="R231" s="106">
        <f>SUM(R232:R306)</f>
        <v>9.2346764799999992</v>
      </c>
      <c r="AP231" s="102" t="s">
        <v>70</v>
      </c>
      <c r="AR231" s="107" t="s">
        <v>59</v>
      </c>
      <c r="AS231" s="107" t="s">
        <v>68</v>
      </c>
      <c r="AW231" s="102" t="s">
        <v>122</v>
      </c>
      <c r="BI231" s="108" t="e">
        <f>SUM(BI232:BI306)</f>
        <v>#REF!</v>
      </c>
    </row>
    <row r="232" spans="2:63" s="1" customFormat="1" ht="16.5" customHeight="1">
      <c r="B232" s="19"/>
      <c r="C232" s="110" t="s">
        <v>333</v>
      </c>
      <c r="D232" s="110" t="s">
        <v>125</v>
      </c>
      <c r="E232" s="111" t="s">
        <v>334</v>
      </c>
      <c r="F232" s="112" t="s">
        <v>335</v>
      </c>
      <c r="G232" s="113" t="s">
        <v>247</v>
      </c>
      <c r="H232" s="114">
        <v>2106.857</v>
      </c>
      <c r="I232" s="112" t="s">
        <v>151</v>
      </c>
      <c r="J232" s="19"/>
      <c r="K232" s="115" t="s">
        <v>1</v>
      </c>
      <c r="L232" s="116" t="s">
        <v>27</v>
      </c>
      <c r="M232" s="117">
        <v>0.214</v>
      </c>
      <c r="N232" s="117">
        <f>M232*H232</f>
        <v>450.86739799999998</v>
      </c>
      <c r="O232" s="117">
        <v>0</v>
      </c>
      <c r="P232" s="117">
        <f>O232*H232</f>
        <v>0</v>
      </c>
      <c r="Q232" s="117">
        <v>3.1199999999999999E-3</v>
      </c>
      <c r="R232" s="118">
        <f>Q232*H232</f>
        <v>6.5733938399999996</v>
      </c>
      <c r="AP232" s="119" t="s">
        <v>217</v>
      </c>
      <c r="AR232" s="119" t="s">
        <v>125</v>
      </c>
      <c r="AS232" s="119" t="s">
        <v>70</v>
      </c>
      <c r="AW232" s="8" t="s">
        <v>122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8" t="s">
        <v>68</v>
      </c>
      <c r="BI232" s="120" t="e">
        <f>ROUND(#REF!*H232,2)</f>
        <v>#REF!</v>
      </c>
      <c r="BJ232" s="8" t="s">
        <v>217</v>
      </c>
      <c r="BK232" s="119" t="s">
        <v>336</v>
      </c>
    </row>
    <row r="233" spans="2:63" s="1" customFormat="1">
      <c r="B233" s="19"/>
      <c r="D233" s="121" t="s">
        <v>131</v>
      </c>
      <c r="F233" s="122" t="s">
        <v>337</v>
      </c>
      <c r="J233" s="19"/>
      <c r="K233" s="123"/>
      <c r="R233" s="40"/>
      <c r="AR233" s="8" t="s">
        <v>131</v>
      </c>
      <c r="AS233" s="8" t="s">
        <v>70</v>
      </c>
    </row>
    <row r="234" spans="2:63" s="1" customFormat="1">
      <c r="B234" s="19"/>
      <c r="D234" s="125" t="s">
        <v>154</v>
      </c>
      <c r="F234" s="126" t="s">
        <v>338</v>
      </c>
      <c r="J234" s="19"/>
      <c r="K234" s="123"/>
      <c r="R234" s="40"/>
      <c r="AR234" s="8" t="s">
        <v>154</v>
      </c>
      <c r="AS234" s="8" t="s">
        <v>70</v>
      </c>
    </row>
    <row r="235" spans="2:63" s="1" customFormat="1" ht="37.9" customHeight="1">
      <c r="B235" s="19"/>
      <c r="C235" s="110" t="s">
        <v>339</v>
      </c>
      <c r="D235" s="110" t="s">
        <v>125</v>
      </c>
      <c r="E235" s="111" t="s">
        <v>340</v>
      </c>
      <c r="F235" s="112" t="s">
        <v>341</v>
      </c>
      <c r="G235" s="113" t="s">
        <v>247</v>
      </c>
      <c r="H235" s="114">
        <v>2106.857</v>
      </c>
      <c r="I235" s="112" t="s">
        <v>1</v>
      </c>
      <c r="J235" s="19"/>
      <c r="K235" s="115" t="s">
        <v>1</v>
      </c>
      <c r="L235" s="116" t="s">
        <v>27</v>
      </c>
      <c r="M235" s="117">
        <v>0</v>
      </c>
      <c r="N235" s="117">
        <f>M235*H235</f>
        <v>0</v>
      </c>
      <c r="O235" s="117">
        <v>0</v>
      </c>
      <c r="P235" s="117">
        <f>O235*H235</f>
        <v>0</v>
      </c>
      <c r="Q235" s="117">
        <v>0</v>
      </c>
      <c r="R235" s="118">
        <f>Q235*H235</f>
        <v>0</v>
      </c>
      <c r="AP235" s="119" t="s">
        <v>217</v>
      </c>
      <c r="AR235" s="119" t="s">
        <v>125</v>
      </c>
      <c r="AS235" s="119" t="s">
        <v>70</v>
      </c>
      <c r="AW235" s="8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8" t="s">
        <v>68</v>
      </c>
      <c r="BI235" s="120" t="e">
        <f>ROUND(#REF!*H235,2)</f>
        <v>#REF!</v>
      </c>
      <c r="BJ235" s="8" t="s">
        <v>217</v>
      </c>
      <c r="BK235" s="119" t="s">
        <v>342</v>
      </c>
    </row>
    <row r="236" spans="2:63" s="1" customFormat="1" ht="19.5">
      <c r="B236" s="19"/>
      <c r="D236" s="121" t="s">
        <v>131</v>
      </c>
      <c r="F236" s="122" t="s">
        <v>341</v>
      </c>
      <c r="J236" s="19"/>
      <c r="K236" s="123"/>
      <c r="R236" s="40"/>
      <c r="AR236" s="8" t="s">
        <v>131</v>
      </c>
      <c r="AS236" s="8" t="s">
        <v>70</v>
      </c>
    </row>
    <row r="237" spans="2:63" s="1" customFormat="1" ht="68.25">
      <c r="B237" s="19"/>
      <c r="D237" s="121" t="s">
        <v>146</v>
      </c>
      <c r="F237" s="124" t="s">
        <v>343</v>
      </c>
      <c r="J237" s="19"/>
      <c r="K237" s="123"/>
      <c r="R237" s="40"/>
      <c r="AR237" s="8" t="s">
        <v>146</v>
      </c>
      <c r="AS237" s="8" t="s">
        <v>70</v>
      </c>
    </row>
    <row r="238" spans="2:63" s="1" customFormat="1" ht="16.5" customHeight="1">
      <c r="B238" s="19"/>
      <c r="C238" s="110" t="s">
        <v>344</v>
      </c>
      <c r="D238" s="110" t="s">
        <v>125</v>
      </c>
      <c r="E238" s="111" t="s">
        <v>345</v>
      </c>
      <c r="F238" s="112" t="s">
        <v>346</v>
      </c>
      <c r="G238" s="113" t="s">
        <v>159</v>
      </c>
      <c r="H238" s="114">
        <v>166</v>
      </c>
      <c r="I238" s="112" t="s">
        <v>151</v>
      </c>
      <c r="J238" s="19"/>
      <c r="K238" s="115" t="s">
        <v>1</v>
      </c>
      <c r="L238" s="116" t="s">
        <v>27</v>
      </c>
      <c r="M238" s="117">
        <v>0.153</v>
      </c>
      <c r="N238" s="117">
        <f>M238*H238</f>
        <v>25.398</v>
      </c>
      <c r="O238" s="117">
        <v>0</v>
      </c>
      <c r="P238" s="117">
        <f>O238*H238</f>
        <v>0</v>
      </c>
      <c r="Q238" s="117">
        <v>1.8699999999999999E-3</v>
      </c>
      <c r="R238" s="118">
        <f>Q238*H238</f>
        <v>0.31041999999999997</v>
      </c>
      <c r="AP238" s="119" t="s">
        <v>217</v>
      </c>
      <c r="AR238" s="119" t="s">
        <v>125</v>
      </c>
      <c r="AS238" s="119" t="s">
        <v>70</v>
      </c>
      <c r="AW238" s="8" t="s">
        <v>122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8" t="s">
        <v>68</v>
      </c>
      <c r="BI238" s="120" t="e">
        <f>ROUND(#REF!*H238,2)</f>
        <v>#REF!</v>
      </c>
      <c r="BJ238" s="8" t="s">
        <v>217</v>
      </c>
      <c r="BK238" s="119" t="s">
        <v>347</v>
      </c>
    </row>
    <row r="239" spans="2:63" s="1" customFormat="1" ht="19.5">
      <c r="B239" s="19"/>
      <c r="D239" s="121" t="s">
        <v>131</v>
      </c>
      <c r="F239" s="122" t="s">
        <v>348</v>
      </c>
      <c r="J239" s="19"/>
      <c r="K239" s="123"/>
      <c r="R239" s="40"/>
      <c r="AR239" s="8" t="s">
        <v>131</v>
      </c>
      <c r="AS239" s="8" t="s">
        <v>70</v>
      </c>
    </row>
    <row r="240" spans="2:63" s="1" customFormat="1">
      <c r="B240" s="19"/>
      <c r="D240" s="125" t="s">
        <v>154</v>
      </c>
      <c r="F240" s="126" t="s">
        <v>349</v>
      </c>
      <c r="J240" s="19"/>
      <c r="K240" s="123"/>
      <c r="R240" s="40"/>
      <c r="AR240" s="8" t="s">
        <v>154</v>
      </c>
      <c r="AS240" s="8" t="s">
        <v>70</v>
      </c>
    </row>
    <row r="241" spans="2:63" s="1" customFormat="1" ht="24.2" customHeight="1">
      <c r="B241" s="19"/>
      <c r="C241" s="110" t="s">
        <v>350</v>
      </c>
      <c r="D241" s="110" t="s">
        <v>125</v>
      </c>
      <c r="E241" s="111" t="s">
        <v>351</v>
      </c>
      <c r="F241" s="112" t="s">
        <v>352</v>
      </c>
      <c r="G241" s="113" t="s">
        <v>159</v>
      </c>
      <c r="H241" s="114">
        <v>166</v>
      </c>
      <c r="I241" s="112" t="s">
        <v>151</v>
      </c>
      <c r="J241" s="19"/>
      <c r="K241" s="115" t="s">
        <v>1</v>
      </c>
      <c r="L241" s="116" t="s">
        <v>27</v>
      </c>
      <c r="M241" s="117">
        <v>0.315</v>
      </c>
      <c r="N241" s="117">
        <f>M241*H241</f>
        <v>52.29</v>
      </c>
      <c r="O241" s="117">
        <v>4.0600000000000002E-3</v>
      </c>
      <c r="P241" s="117">
        <f>O241*H241</f>
        <v>0.67396</v>
      </c>
      <c r="Q241" s="117">
        <v>0</v>
      </c>
      <c r="R241" s="118">
        <f>Q241*H241</f>
        <v>0</v>
      </c>
      <c r="AP241" s="119" t="s">
        <v>217</v>
      </c>
      <c r="AR241" s="119" t="s">
        <v>125</v>
      </c>
      <c r="AS241" s="119" t="s">
        <v>70</v>
      </c>
      <c r="AW241" s="8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8" t="s">
        <v>68</v>
      </c>
      <c r="BI241" s="120" t="e">
        <f>ROUND(#REF!*H241,2)</f>
        <v>#REF!</v>
      </c>
      <c r="BJ241" s="8" t="s">
        <v>217</v>
      </c>
      <c r="BK241" s="119" t="s">
        <v>353</v>
      </c>
    </row>
    <row r="242" spans="2:63" s="1" customFormat="1" ht="29.25">
      <c r="B242" s="19"/>
      <c r="D242" s="121" t="s">
        <v>131</v>
      </c>
      <c r="F242" s="122" t="s">
        <v>354</v>
      </c>
      <c r="J242" s="19"/>
      <c r="K242" s="123"/>
      <c r="R242" s="40"/>
      <c r="AR242" s="8" t="s">
        <v>131</v>
      </c>
      <c r="AS242" s="8" t="s">
        <v>70</v>
      </c>
    </row>
    <row r="243" spans="2:63" s="1" customFormat="1">
      <c r="B243" s="19"/>
      <c r="D243" s="125" t="s">
        <v>154</v>
      </c>
      <c r="F243" s="126" t="s">
        <v>355</v>
      </c>
      <c r="J243" s="19"/>
      <c r="K243" s="123"/>
      <c r="R243" s="40"/>
      <c r="AR243" s="8" t="s">
        <v>154</v>
      </c>
      <c r="AS243" s="8" t="s">
        <v>70</v>
      </c>
    </row>
    <row r="244" spans="2:63" s="1" customFormat="1" ht="16.5" customHeight="1">
      <c r="B244" s="19"/>
      <c r="C244" s="110" t="s">
        <v>356</v>
      </c>
      <c r="D244" s="110" t="s">
        <v>125</v>
      </c>
      <c r="E244" s="111" t="s">
        <v>357</v>
      </c>
      <c r="F244" s="112" t="s">
        <v>358</v>
      </c>
      <c r="G244" s="113" t="s">
        <v>159</v>
      </c>
      <c r="H244" s="114">
        <v>100</v>
      </c>
      <c r="I244" s="112" t="s">
        <v>151</v>
      </c>
      <c r="J244" s="19"/>
      <c r="K244" s="115" t="s">
        <v>1</v>
      </c>
      <c r="L244" s="116" t="s">
        <v>27</v>
      </c>
      <c r="M244" s="117">
        <v>0.11899999999999999</v>
      </c>
      <c r="N244" s="117">
        <f>M244*H244</f>
        <v>11.899999999999999</v>
      </c>
      <c r="O244" s="117">
        <v>0</v>
      </c>
      <c r="P244" s="117">
        <f>O244*H244</f>
        <v>0</v>
      </c>
      <c r="Q244" s="117">
        <v>3.48E-3</v>
      </c>
      <c r="R244" s="118">
        <f>Q244*H244</f>
        <v>0.34799999999999998</v>
      </c>
      <c r="AP244" s="119" t="s">
        <v>217</v>
      </c>
      <c r="AR244" s="119" t="s">
        <v>125</v>
      </c>
      <c r="AS244" s="119" t="s">
        <v>70</v>
      </c>
      <c r="AW244" s="8" t="s">
        <v>122</v>
      </c>
      <c r="BC244" s="120" t="e">
        <f>IF(L244="základní",#REF!,0)</f>
        <v>#REF!</v>
      </c>
      <c r="BD244" s="120">
        <f>IF(L244="snížená",#REF!,0)</f>
        <v>0</v>
      </c>
      <c r="BE244" s="120">
        <f>IF(L244="zákl. přenesená",#REF!,0)</f>
        <v>0</v>
      </c>
      <c r="BF244" s="120">
        <f>IF(L244="sníž. přenesená",#REF!,0)</f>
        <v>0</v>
      </c>
      <c r="BG244" s="120">
        <f>IF(L244="nulová",#REF!,0)</f>
        <v>0</v>
      </c>
      <c r="BH244" s="8" t="s">
        <v>68</v>
      </c>
      <c r="BI244" s="120" t="e">
        <f>ROUND(#REF!*H244,2)</f>
        <v>#REF!</v>
      </c>
      <c r="BJ244" s="8" t="s">
        <v>217</v>
      </c>
      <c r="BK244" s="119" t="s">
        <v>359</v>
      </c>
    </row>
    <row r="245" spans="2:63" s="1" customFormat="1">
      <c r="B245" s="19"/>
      <c r="D245" s="121" t="s">
        <v>131</v>
      </c>
      <c r="F245" s="122" t="s">
        <v>360</v>
      </c>
      <c r="J245" s="19"/>
      <c r="K245" s="123"/>
      <c r="R245" s="40"/>
      <c r="AR245" s="8" t="s">
        <v>131</v>
      </c>
      <c r="AS245" s="8" t="s">
        <v>70</v>
      </c>
    </row>
    <row r="246" spans="2:63" s="1" customFormat="1">
      <c r="B246" s="19"/>
      <c r="D246" s="125" t="s">
        <v>154</v>
      </c>
      <c r="F246" s="126" t="s">
        <v>361</v>
      </c>
      <c r="J246" s="19"/>
      <c r="K246" s="123"/>
      <c r="R246" s="40"/>
      <c r="AR246" s="8" t="s">
        <v>154</v>
      </c>
      <c r="AS246" s="8" t="s">
        <v>70</v>
      </c>
    </row>
    <row r="247" spans="2:63" s="1" customFormat="1" ht="24.2" customHeight="1">
      <c r="B247" s="19"/>
      <c r="C247" s="110" t="s">
        <v>362</v>
      </c>
      <c r="D247" s="110" t="s">
        <v>125</v>
      </c>
      <c r="E247" s="111" t="s">
        <v>363</v>
      </c>
      <c r="F247" s="112" t="s">
        <v>364</v>
      </c>
      <c r="G247" s="113" t="s">
        <v>159</v>
      </c>
      <c r="H247" s="114">
        <v>100</v>
      </c>
      <c r="I247" s="112" t="s">
        <v>151</v>
      </c>
      <c r="J247" s="19"/>
      <c r="K247" s="115" t="s">
        <v>1</v>
      </c>
      <c r="L247" s="116" t="s">
        <v>27</v>
      </c>
      <c r="M247" s="117">
        <v>0.315</v>
      </c>
      <c r="N247" s="117">
        <f>M247*H247</f>
        <v>31.5</v>
      </c>
      <c r="O247" s="117">
        <v>4.3445000000000003E-3</v>
      </c>
      <c r="P247" s="117">
        <f>O247*H247</f>
        <v>0.43445</v>
      </c>
      <c r="Q247" s="117">
        <v>0</v>
      </c>
      <c r="R247" s="118">
        <f>Q247*H247</f>
        <v>0</v>
      </c>
      <c r="AP247" s="119" t="s">
        <v>217</v>
      </c>
      <c r="AR247" s="119" t="s">
        <v>125</v>
      </c>
      <c r="AS247" s="119" t="s">
        <v>70</v>
      </c>
      <c r="AW247" s="8" t="s">
        <v>122</v>
      </c>
      <c r="BC247" s="120" t="e">
        <f>IF(L247="základní",#REF!,0)</f>
        <v>#REF!</v>
      </c>
      <c r="BD247" s="120">
        <f>IF(L247="snížená",#REF!,0)</f>
        <v>0</v>
      </c>
      <c r="BE247" s="120">
        <f>IF(L247="zákl. přenesená",#REF!,0)</f>
        <v>0</v>
      </c>
      <c r="BF247" s="120">
        <f>IF(L247="sníž. přenesená",#REF!,0)</f>
        <v>0</v>
      </c>
      <c r="BG247" s="120">
        <f>IF(L247="nulová",#REF!,0)</f>
        <v>0</v>
      </c>
      <c r="BH247" s="8" t="s">
        <v>68</v>
      </c>
      <c r="BI247" s="120" t="e">
        <f>ROUND(#REF!*H247,2)</f>
        <v>#REF!</v>
      </c>
      <c r="BJ247" s="8" t="s">
        <v>217</v>
      </c>
      <c r="BK247" s="119" t="s">
        <v>365</v>
      </c>
    </row>
    <row r="248" spans="2:63" s="1" customFormat="1" ht="19.5">
      <c r="B248" s="19"/>
      <c r="D248" s="121" t="s">
        <v>131</v>
      </c>
      <c r="F248" s="122" t="s">
        <v>366</v>
      </c>
      <c r="J248" s="19"/>
      <c r="K248" s="123"/>
      <c r="R248" s="40"/>
      <c r="AR248" s="8" t="s">
        <v>131</v>
      </c>
      <c r="AS248" s="8" t="s">
        <v>70</v>
      </c>
    </row>
    <row r="249" spans="2:63" s="1" customFormat="1">
      <c r="B249" s="19"/>
      <c r="D249" s="125" t="s">
        <v>154</v>
      </c>
      <c r="F249" s="126" t="s">
        <v>367</v>
      </c>
      <c r="J249" s="19"/>
      <c r="K249" s="123"/>
      <c r="R249" s="40"/>
      <c r="AR249" s="8" t="s">
        <v>154</v>
      </c>
      <c r="AS249" s="8" t="s">
        <v>70</v>
      </c>
    </row>
    <row r="250" spans="2:63" s="1" customFormat="1" ht="16.5" customHeight="1">
      <c r="B250" s="19"/>
      <c r="C250" s="110" t="s">
        <v>368</v>
      </c>
      <c r="D250" s="110" t="s">
        <v>125</v>
      </c>
      <c r="E250" s="111" t="s">
        <v>369</v>
      </c>
      <c r="F250" s="112" t="s">
        <v>370</v>
      </c>
      <c r="G250" s="113" t="s">
        <v>159</v>
      </c>
      <c r="H250" s="114">
        <v>208</v>
      </c>
      <c r="I250" s="112" t="s">
        <v>151</v>
      </c>
      <c r="J250" s="19"/>
      <c r="K250" s="115" t="s">
        <v>1</v>
      </c>
      <c r="L250" s="116" t="s">
        <v>27</v>
      </c>
      <c r="M250" s="117">
        <v>0.104</v>
      </c>
      <c r="N250" s="117">
        <f>M250*H250</f>
        <v>21.631999999999998</v>
      </c>
      <c r="O250" s="117">
        <v>0</v>
      </c>
      <c r="P250" s="117">
        <f>O250*H250</f>
        <v>0</v>
      </c>
      <c r="Q250" s="117">
        <v>1.6999999999999999E-3</v>
      </c>
      <c r="R250" s="118">
        <f>Q250*H250</f>
        <v>0.35359999999999997</v>
      </c>
      <c r="AP250" s="119" t="s">
        <v>217</v>
      </c>
      <c r="AR250" s="119" t="s">
        <v>125</v>
      </c>
      <c r="AS250" s="119" t="s">
        <v>70</v>
      </c>
      <c r="AW250" s="8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8" t="s">
        <v>68</v>
      </c>
      <c r="BI250" s="120" t="e">
        <f>ROUND(#REF!*H250,2)</f>
        <v>#REF!</v>
      </c>
      <c r="BJ250" s="8" t="s">
        <v>217</v>
      </c>
      <c r="BK250" s="119" t="s">
        <v>371</v>
      </c>
    </row>
    <row r="251" spans="2:63" s="1" customFormat="1">
      <c r="B251" s="19"/>
      <c r="D251" s="121" t="s">
        <v>131</v>
      </c>
      <c r="F251" s="122" t="s">
        <v>372</v>
      </c>
      <c r="J251" s="19"/>
      <c r="K251" s="123"/>
      <c r="R251" s="40"/>
      <c r="AR251" s="8" t="s">
        <v>131</v>
      </c>
      <c r="AS251" s="8" t="s">
        <v>70</v>
      </c>
    </row>
    <row r="252" spans="2:63" s="1" customFormat="1">
      <c r="B252" s="19"/>
      <c r="D252" s="125" t="s">
        <v>154</v>
      </c>
      <c r="F252" s="126" t="s">
        <v>373</v>
      </c>
      <c r="J252" s="19"/>
      <c r="K252" s="123"/>
      <c r="R252" s="40"/>
      <c r="AR252" s="8" t="s">
        <v>154</v>
      </c>
      <c r="AS252" s="8" t="s">
        <v>70</v>
      </c>
    </row>
    <row r="253" spans="2:63" s="1" customFormat="1" ht="24.2" customHeight="1">
      <c r="B253" s="19"/>
      <c r="C253" s="110" t="s">
        <v>374</v>
      </c>
      <c r="D253" s="110" t="s">
        <v>125</v>
      </c>
      <c r="E253" s="111" t="s">
        <v>375</v>
      </c>
      <c r="F253" s="112" t="s">
        <v>376</v>
      </c>
      <c r="G253" s="113" t="s">
        <v>159</v>
      </c>
      <c r="H253" s="114">
        <v>208</v>
      </c>
      <c r="I253" s="112" t="s">
        <v>151</v>
      </c>
      <c r="J253" s="19"/>
      <c r="K253" s="115" t="s">
        <v>1</v>
      </c>
      <c r="L253" s="116" t="s">
        <v>27</v>
      </c>
      <c r="M253" s="117">
        <v>0.33200000000000002</v>
      </c>
      <c r="N253" s="117">
        <f>M253*H253</f>
        <v>69.055999999999997</v>
      </c>
      <c r="O253" s="117">
        <v>3.4705999999999999E-3</v>
      </c>
      <c r="P253" s="117">
        <f>O253*H253</f>
        <v>0.72188479999999999</v>
      </c>
      <c r="Q253" s="117">
        <v>0</v>
      </c>
      <c r="R253" s="118">
        <f>Q253*H253</f>
        <v>0</v>
      </c>
      <c r="AP253" s="119" t="s">
        <v>217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217</v>
      </c>
      <c r="BK253" s="119" t="s">
        <v>377</v>
      </c>
    </row>
    <row r="254" spans="2:63" s="1" customFormat="1" ht="19.5">
      <c r="B254" s="19"/>
      <c r="D254" s="121" t="s">
        <v>131</v>
      </c>
      <c r="F254" s="122" t="s">
        <v>378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379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1.75" customHeight="1">
      <c r="B256" s="19"/>
      <c r="C256" s="110" t="s">
        <v>380</v>
      </c>
      <c r="D256" s="110" t="s">
        <v>125</v>
      </c>
      <c r="E256" s="111" t="s">
        <v>381</v>
      </c>
      <c r="F256" s="112" t="s">
        <v>382</v>
      </c>
      <c r="G256" s="113" t="s">
        <v>159</v>
      </c>
      <c r="H256" s="114">
        <v>240</v>
      </c>
      <c r="I256" s="112" t="s">
        <v>151</v>
      </c>
      <c r="J256" s="19"/>
      <c r="K256" s="115" t="s">
        <v>1</v>
      </c>
      <c r="L256" s="116" t="s">
        <v>27</v>
      </c>
      <c r="M256" s="117">
        <v>0.14599999999999999</v>
      </c>
      <c r="N256" s="117">
        <f>M256*H256</f>
        <v>35.04</v>
      </c>
      <c r="O256" s="117">
        <v>0</v>
      </c>
      <c r="P256" s="117">
        <f>O256*H256</f>
        <v>0</v>
      </c>
      <c r="Q256" s="117">
        <v>1.7700000000000001E-3</v>
      </c>
      <c r="R256" s="118">
        <f>Q256*H256</f>
        <v>0.42480000000000001</v>
      </c>
      <c r="AP256" s="119" t="s">
        <v>217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217</v>
      </c>
      <c r="BK256" s="119" t="s">
        <v>383</v>
      </c>
    </row>
    <row r="257" spans="2:63" s="1" customFormat="1" ht="19.5">
      <c r="B257" s="19"/>
      <c r="D257" s="121" t="s">
        <v>131</v>
      </c>
      <c r="F257" s="122" t="s">
        <v>384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385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33" customHeight="1">
      <c r="B259" s="19"/>
      <c r="C259" s="110" t="s">
        <v>386</v>
      </c>
      <c r="D259" s="110" t="s">
        <v>125</v>
      </c>
      <c r="E259" s="111" t="s">
        <v>387</v>
      </c>
      <c r="F259" s="112" t="s">
        <v>388</v>
      </c>
      <c r="G259" s="113" t="s">
        <v>159</v>
      </c>
      <c r="H259" s="114">
        <v>240</v>
      </c>
      <c r="I259" s="112" t="s">
        <v>1</v>
      </c>
      <c r="J259" s="19"/>
      <c r="K259" s="115" t="s">
        <v>1</v>
      </c>
      <c r="L259" s="116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217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217</v>
      </c>
      <c r="BK259" s="119" t="s">
        <v>389</v>
      </c>
    </row>
    <row r="260" spans="2:63" s="1" customFormat="1" ht="19.5">
      <c r="B260" s="19"/>
      <c r="D260" s="121" t="s">
        <v>131</v>
      </c>
      <c r="F260" s="122" t="s">
        <v>388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 ht="68.25">
      <c r="B261" s="19"/>
      <c r="D261" s="121" t="s">
        <v>146</v>
      </c>
      <c r="F261" s="124" t="s">
        <v>390</v>
      </c>
      <c r="J261" s="19"/>
      <c r="K261" s="123"/>
      <c r="R261" s="40"/>
      <c r="AR261" s="8" t="s">
        <v>146</v>
      </c>
      <c r="AS261" s="8" t="s">
        <v>70</v>
      </c>
    </row>
    <row r="262" spans="2:63" s="1" customFormat="1" ht="16.5" customHeight="1">
      <c r="B262" s="19"/>
      <c r="C262" s="110" t="s">
        <v>391</v>
      </c>
      <c r="D262" s="110" t="s">
        <v>125</v>
      </c>
      <c r="E262" s="111" t="s">
        <v>392</v>
      </c>
      <c r="F262" s="112" t="s">
        <v>393</v>
      </c>
      <c r="G262" s="113" t="s">
        <v>134</v>
      </c>
      <c r="H262" s="114">
        <v>20</v>
      </c>
      <c r="I262" s="112" t="s">
        <v>151</v>
      </c>
      <c r="J262" s="19"/>
      <c r="K262" s="115" t="s">
        <v>1</v>
      </c>
      <c r="L262" s="116" t="s">
        <v>27</v>
      </c>
      <c r="M262" s="117">
        <v>0.20699999999999999</v>
      </c>
      <c r="N262" s="117">
        <f>M262*H262</f>
        <v>4.1399999999999997</v>
      </c>
      <c r="O262" s="117">
        <v>0</v>
      </c>
      <c r="P262" s="117">
        <f>O262*H262</f>
        <v>0</v>
      </c>
      <c r="Q262" s="117">
        <v>1.4999999999999999E-2</v>
      </c>
      <c r="R262" s="118">
        <f>Q262*H262</f>
        <v>0.3</v>
      </c>
      <c r="AP262" s="119" t="s">
        <v>217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217</v>
      </c>
      <c r="BK262" s="119" t="s">
        <v>394</v>
      </c>
    </row>
    <row r="263" spans="2:63" s="1" customFormat="1">
      <c r="B263" s="19"/>
      <c r="D263" s="121" t="s">
        <v>131</v>
      </c>
      <c r="F263" s="122" t="s">
        <v>395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396</v>
      </c>
      <c r="J264" s="19"/>
      <c r="K264" s="123"/>
      <c r="R264" s="40"/>
      <c r="AR264" s="8" t="s">
        <v>154</v>
      </c>
      <c r="AS264" s="8" t="s">
        <v>70</v>
      </c>
    </row>
    <row r="265" spans="2:63" s="1" customFormat="1" ht="24.2" customHeight="1">
      <c r="B265" s="19"/>
      <c r="C265" s="110" t="s">
        <v>397</v>
      </c>
      <c r="D265" s="110" t="s">
        <v>125</v>
      </c>
      <c r="E265" s="111" t="s">
        <v>398</v>
      </c>
      <c r="F265" s="112" t="s">
        <v>399</v>
      </c>
      <c r="G265" s="113" t="s">
        <v>134</v>
      </c>
      <c r="H265" s="114">
        <v>16</v>
      </c>
      <c r="I265" s="112" t="s">
        <v>1</v>
      </c>
      <c r="J265" s="19"/>
      <c r="K265" s="115" t="s">
        <v>1</v>
      </c>
      <c r="L265" s="116" t="s">
        <v>27</v>
      </c>
      <c r="M265" s="117">
        <v>0</v>
      </c>
      <c r="N265" s="117">
        <f>M265*H265</f>
        <v>0</v>
      </c>
      <c r="O265" s="117">
        <v>0</v>
      </c>
      <c r="P265" s="117">
        <f>O265*H265</f>
        <v>0</v>
      </c>
      <c r="Q265" s="117">
        <v>0</v>
      </c>
      <c r="R265" s="118">
        <f>Q265*H265</f>
        <v>0</v>
      </c>
      <c r="AP265" s="119" t="s">
        <v>217</v>
      </c>
      <c r="AR265" s="119" t="s">
        <v>125</v>
      </c>
      <c r="AS265" s="119" t="s">
        <v>70</v>
      </c>
      <c r="AW265" s="8" t="s">
        <v>122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8" t="s">
        <v>68</v>
      </c>
      <c r="BI265" s="120" t="e">
        <f>ROUND(#REF!*H265,2)</f>
        <v>#REF!</v>
      </c>
      <c r="BJ265" s="8" t="s">
        <v>217</v>
      </c>
      <c r="BK265" s="119" t="s">
        <v>400</v>
      </c>
    </row>
    <row r="266" spans="2:63" s="1" customFormat="1" ht="19.5">
      <c r="B266" s="19"/>
      <c r="D266" s="121" t="s">
        <v>131</v>
      </c>
      <c r="F266" s="122" t="s">
        <v>399</v>
      </c>
      <c r="J266" s="19"/>
      <c r="K266" s="123"/>
      <c r="R266" s="40"/>
      <c r="AR266" s="8" t="s">
        <v>131</v>
      </c>
      <c r="AS266" s="8" t="s">
        <v>70</v>
      </c>
    </row>
    <row r="267" spans="2:63" s="1" customFormat="1" ht="68.25">
      <c r="B267" s="19"/>
      <c r="D267" s="121" t="s">
        <v>146</v>
      </c>
      <c r="F267" s="124" t="s">
        <v>390</v>
      </c>
      <c r="J267" s="19"/>
      <c r="K267" s="123"/>
      <c r="R267" s="40"/>
      <c r="AR267" s="8" t="s">
        <v>146</v>
      </c>
      <c r="AS267" s="8" t="s">
        <v>70</v>
      </c>
    </row>
    <row r="268" spans="2:63" s="1" customFormat="1" ht="16.5" customHeight="1">
      <c r="B268" s="19"/>
      <c r="C268" s="110" t="s">
        <v>401</v>
      </c>
      <c r="D268" s="110" t="s">
        <v>125</v>
      </c>
      <c r="E268" s="111" t="s">
        <v>402</v>
      </c>
      <c r="F268" s="112" t="s">
        <v>403</v>
      </c>
      <c r="G268" s="113" t="s">
        <v>159</v>
      </c>
      <c r="H268" s="114">
        <v>40</v>
      </c>
      <c r="I268" s="112" t="s">
        <v>151</v>
      </c>
      <c r="J268" s="19"/>
      <c r="K268" s="115" t="s">
        <v>1</v>
      </c>
      <c r="L268" s="116" t="s">
        <v>27</v>
      </c>
      <c r="M268" s="117">
        <v>0.17899999999999999</v>
      </c>
      <c r="N268" s="117">
        <f>M268*H268</f>
        <v>7.16</v>
      </c>
      <c r="O268" s="117">
        <v>0</v>
      </c>
      <c r="P268" s="117">
        <f>O268*H268</f>
        <v>0</v>
      </c>
      <c r="Q268" s="117">
        <v>1.75E-3</v>
      </c>
      <c r="R268" s="118">
        <f>Q268*H268</f>
        <v>7.0000000000000007E-2</v>
      </c>
      <c r="AP268" s="119" t="s">
        <v>217</v>
      </c>
      <c r="AR268" s="119" t="s">
        <v>125</v>
      </c>
      <c r="AS268" s="119" t="s">
        <v>70</v>
      </c>
      <c r="AW268" s="8" t="s">
        <v>122</v>
      </c>
      <c r="BC268" s="120" t="e">
        <f>IF(L268="základní",#REF!,0)</f>
        <v>#REF!</v>
      </c>
      <c r="BD268" s="120">
        <f>IF(L268="snížená",#REF!,0)</f>
        <v>0</v>
      </c>
      <c r="BE268" s="120">
        <f>IF(L268="zákl. přenesená",#REF!,0)</f>
        <v>0</v>
      </c>
      <c r="BF268" s="120">
        <f>IF(L268="sníž. přenesená",#REF!,0)</f>
        <v>0</v>
      </c>
      <c r="BG268" s="120">
        <f>IF(L268="nulová",#REF!,0)</f>
        <v>0</v>
      </c>
      <c r="BH268" s="8" t="s">
        <v>68</v>
      </c>
      <c r="BI268" s="120" t="e">
        <f>ROUND(#REF!*H268,2)</f>
        <v>#REF!</v>
      </c>
      <c r="BJ268" s="8" t="s">
        <v>217</v>
      </c>
      <c r="BK268" s="119" t="s">
        <v>404</v>
      </c>
    </row>
    <row r="269" spans="2:63" s="1" customFormat="1">
      <c r="B269" s="19"/>
      <c r="D269" s="121" t="s">
        <v>131</v>
      </c>
      <c r="F269" s="122" t="s">
        <v>405</v>
      </c>
      <c r="J269" s="19"/>
      <c r="K269" s="123"/>
      <c r="R269" s="40"/>
      <c r="AR269" s="8" t="s">
        <v>131</v>
      </c>
      <c r="AS269" s="8" t="s">
        <v>70</v>
      </c>
    </row>
    <row r="270" spans="2:63" s="1" customFormat="1">
      <c r="B270" s="19"/>
      <c r="D270" s="125" t="s">
        <v>154</v>
      </c>
      <c r="F270" s="126" t="s">
        <v>406</v>
      </c>
      <c r="J270" s="19"/>
      <c r="K270" s="123"/>
      <c r="R270" s="40"/>
      <c r="AR270" s="8" t="s">
        <v>154</v>
      </c>
      <c r="AS270" s="8" t="s">
        <v>70</v>
      </c>
    </row>
    <row r="271" spans="2:63" s="1" customFormat="1" ht="33" customHeight="1">
      <c r="B271" s="19"/>
      <c r="C271" s="110" t="s">
        <v>407</v>
      </c>
      <c r="D271" s="110" t="s">
        <v>125</v>
      </c>
      <c r="E271" s="111" t="s">
        <v>408</v>
      </c>
      <c r="F271" s="112" t="s">
        <v>409</v>
      </c>
      <c r="G271" s="113" t="s">
        <v>159</v>
      </c>
      <c r="H271" s="114">
        <v>40</v>
      </c>
      <c r="I271" s="112" t="s">
        <v>151</v>
      </c>
      <c r="J271" s="19"/>
      <c r="K271" s="115" t="s">
        <v>1</v>
      </c>
      <c r="L271" s="116" t="s">
        <v>27</v>
      </c>
      <c r="M271" s="117">
        <v>0.26</v>
      </c>
      <c r="N271" s="117">
        <f>M271*H271</f>
        <v>10.4</v>
      </c>
      <c r="O271" s="117">
        <v>2.8912500000000002E-3</v>
      </c>
      <c r="P271" s="117">
        <f>O271*H271</f>
        <v>0.11565</v>
      </c>
      <c r="Q271" s="117">
        <v>0</v>
      </c>
      <c r="R271" s="118">
        <f>Q271*H271</f>
        <v>0</v>
      </c>
      <c r="AP271" s="119" t="s">
        <v>217</v>
      </c>
      <c r="AR271" s="119" t="s">
        <v>125</v>
      </c>
      <c r="AS271" s="119" t="s">
        <v>70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217</v>
      </c>
      <c r="BK271" s="119" t="s">
        <v>410</v>
      </c>
    </row>
    <row r="272" spans="2:63" s="1" customFormat="1" ht="29.25">
      <c r="B272" s="19"/>
      <c r="D272" s="121" t="s">
        <v>131</v>
      </c>
      <c r="F272" s="122" t="s">
        <v>411</v>
      </c>
      <c r="J272" s="19"/>
      <c r="K272" s="123"/>
      <c r="R272" s="40"/>
      <c r="AR272" s="8" t="s">
        <v>131</v>
      </c>
      <c r="AS272" s="8" t="s">
        <v>70</v>
      </c>
    </row>
    <row r="273" spans="2:63" s="1" customFormat="1">
      <c r="B273" s="19"/>
      <c r="D273" s="125" t="s">
        <v>154</v>
      </c>
      <c r="F273" s="126" t="s">
        <v>412</v>
      </c>
      <c r="J273" s="19"/>
      <c r="K273" s="123"/>
      <c r="R273" s="40"/>
      <c r="AR273" s="8" t="s">
        <v>154</v>
      </c>
      <c r="AS273" s="8" t="s">
        <v>70</v>
      </c>
    </row>
    <row r="274" spans="2:63" s="1" customFormat="1" ht="16.5" customHeight="1">
      <c r="B274" s="19"/>
      <c r="C274" s="110" t="s">
        <v>413</v>
      </c>
      <c r="D274" s="110" t="s">
        <v>125</v>
      </c>
      <c r="E274" s="111" t="s">
        <v>414</v>
      </c>
      <c r="F274" s="112" t="s">
        <v>415</v>
      </c>
      <c r="G274" s="113" t="s">
        <v>247</v>
      </c>
      <c r="H274" s="114">
        <v>17.771000000000001</v>
      </c>
      <c r="I274" s="112" t="s">
        <v>151</v>
      </c>
      <c r="J274" s="19"/>
      <c r="K274" s="115" t="s">
        <v>1</v>
      </c>
      <c r="L274" s="116" t="s">
        <v>27</v>
      </c>
      <c r="M274" s="117">
        <v>0.57999999999999996</v>
      </c>
      <c r="N274" s="117">
        <f>M274*H274</f>
        <v>10.307179999999999</v>
      </c>
      <c r="O274" s="117">
        <v>0</v>
      </c>
      <c r="P274" s="117">
        <f>O274*H274</f>
        <v>0</v>
      </c>
      <c r="Q274" s="117">
        <v>5.8399999999999997E-3</v>
      </c>
      <c r="R274" s="118">
        <f>Q274*H274</f>
        <v>0.10378264</v>
      </c>
      <c r="AP274" s="119" t="s">
        <v>217</v>
      </c>
      <c r="AR274" s="119" t="s">
        <v>125</v>
      </c>
      <c r="AS274" s="119" t="s">
        <v>70</v>
      </c>
      <c r="AW274" s="8" t="s">
        <v>122</v>
      </c>
      <c r="BC274" s="120" t="e">
        <f>IF(L274="základní",#REF!,0)</f>
        <v>#REF!</v>
      </c>
      <c r="BD274" s="120">
        <f>IF(L274="snížená",#REF!,0)</f>
        <v>0</v>
      </c>
      <c r="BE274" s="120">
        <f>IF(L274="zákl. přenesená",#REF!,0)</f>
        <v>0</v>
      </c>
      <c r="BF274" s="120">
        <f>IF(L274="sníž. přenesená",#REF!,0)</f>
        <v>0</v>
      </c>
      <c r="BG274" s="120">
        <f>IF(L274="nulová",#REF!,0)</f>
        <v>0</v>
      </c>
      <c r="BH274" s="8" t="s">
        <v>68</v>
      </c>
      <c r="BI274" s="120" t="e">
        <f>ROUND(#REF!*H274,2)</f>
        <v>#REF!</v>
      </c>
      <c r="BJ274" s="8" t="s">
        <v>217</v>
      </c>
      <c r="BK274" s="119" t="s">
        <v>416</v>
      </c>
    </row>
    <row r="275" spans="2:63" s="1" customFormat="1" ht="19.5">
      <c r="B275" s="19"/>
      <c r="D275" s="121" t="s">
        <v>131</v>
      </c>
      <c r="F275" s="122" t="s">
        <v>417</v>
      </c>
      <c r="J275" s="19"/>
      <c r="K275" s="123"/>
      <c r="R275" s="40"/>
      <c r="AR275" s="8" t="s">
        <v>131</v>
      </c>
      <c r="AS275" s="8" t="s">
        <v>70</v>
      </c>
    </row>
    <row r="276" spans="2:63" s="1" customFormat="1">
      <c r="B276" s="19"/>
      <c r="D276" s="125" t="s">
        <v>154</v>
      </c>
      <c r="F276" s="126" t="s">
        <v>418</v>
      </c>
      <c r="J276" s="19"/>
      <c r="K276" s="123"/>
      <c r="R276" s="40"/>
      <c r="AR276" s="8" t="s">
        <v>154</v>
      </c>
      <c r="AS276" s="8" t="s">
        <v>70</v>
      </c>
    </row>
    <row r="277" spans="2:63" s="1" customFormat="1" ht="33" customHeight="1">
      <c r="B277" s="19"/>
      <c r="C277" s="110" t="s">
        <v>419</v>
      </c>
      <c r="D277" s="110" t="s">
        <v>125</v>
      </c>
      <c r="E277" s="111" t="s">
        <v>420</v>
      </c>
      <c r="F277" s="112" t="s">
        <v>421</v>
      </c>
      <c r="G277" s="113" t="s">
        <v>247</v>
      </c>
      <c r="H277" s="114">
        <v>17.771000000000001</v>
      </c>
      <c r="I277" s="112" t="s">
        <v>151</v>
      </c>
      <c r="J277" s="19"/>
      <c r="K277" s="115" t="s">
        <v>1</v>
      </c>
      <c r="L277" s="116" t="s">
        <v>27</v>
      </c>
      <c r="M277" s="117">
        <v>1.593</v>
      </c>
      <c r="N277" s="117">
        <f>M277*H277</f>
        <v>28.309203</v>
      </c>
      <c r="O277" s="117">
        <v>1.0788600000000001E-2</v>
      </c>
      <c r="P277" s="117">
        <f>O277*H277</f>
        <v>0.19172421060000003</v>
      </c>
      <c r="Q277" s="117">
        <v>0</v>
      </c>
      <c r="R277" s="118">
        <f>Q277*H277</f>
        <v>0</v>
      </c>
      <c r="AP277" s="119" t="s">
        <v>217</v>
      </c>
      <c r="AR277" s="119" t="s">
        <v>125</v>
      </c>
      <c r="AS277" s="119" t="s">
        <v>70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217</v>
      </c>
      <c r="BK277" s="119" t="s">
        <v>422</v>
      </c>
    </row>
    <row r="278" spans="2:63" s="1" customFormat="1" ht="19.5">
      <c r="B278" s="19"/>
      <c r="D278" s="121" t="s">
        <v>131</v>
      </c>
      <c r="F278" s="122" t="s">
        <v>423</v>
      </c>
      <c r="J278" s="19"/>
      <c r="K278" s="123"/>
      <c r="R278" s="40"/>
      <c r="AR278" s="8" t="s">
        <v>131</v>
      </c>
      <c r="AS278" s="8" t="s">
        <v>70</v>
      </c>
    </row>
    <row r="279" spans="2:63" s="1" customFormat="1">
      <c r="B279" s="19"/>
      <c r="D279" s="125" t="s">
        <v>154</v>
      </c>
      <c r="F279" s="126" t="s">
        <v>424</v>
      </c>
      <c r="J279" s="19"/>
      <c r="K279" s="123"/>
      <c r="R279" s="40"/>
      <c r="AR279" s="8" t="s">
        <v>154</v>
      </c>
      <c r="AS279" s="8" t="s">
        <v>70</v>
      </c>
    </row>
    <row r="280" spans="2:63" s="1" customFormat="1" ht="33" customHeight="1">
      <c r="B280" s="19"/>
      <c r="C280" s="110" t="s">
        <v>425</v>
      </c>
      <c r="D280" s="110" t="s">
        <v>125</v>
      </c>
      <c r="E280" s="111" t="s">
        <v>426</v>
      </c>
      <c r="F280" s="112" t="s">
        <v>427</v>
      </c>
      <c r="G280" s="113" t="s">
        <v>134</v>
      </c>
      <c r="H280" s="114">
        <v>66</v>
      </c>
      <c r="I280" s="112" t="s">
        <v>151</v>
      </c>
      <c r="J280" s="19"/>
      <c r="K280" s="115" t="s">
        <v>1</v>
      </c>
      <c r="L280" s="116" t="s">
        <v>27</v>
      </c>
      <c r="M280" s="117">
        <v>0.42799999999999999</v>
      </c>
      <c r="N280" s="117">
        <f>M280*H280</f>
        <v>28.248000000000001</v>
      </c>
      <c r="O280" s="117">
        <v>0</v>
      </c>
      <c r="P280" s="117">
        <f>O280*H280</f>
        <v>0</v>
      </c>
      <c r="Q280" s="117">
        <v>1.8799999999999999E-3</v>
      </c>
      <c r="R280" s="118">
        <f>Q280*H280</f>
        <v>0.12408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428</v>
      </c>
    </row>
    <row r="281" spans="2:63" s="1" customFormat="1" ht="19.5">
      <c r="B281" s="19"/>
      <c r="D281" s="121" t="s">
        <v>131</v>
      </c>
      <c r="F281" s="122" t="s">
        <v>429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>
      <c r="B282" s="19"/>
      <c r="D282" s="125" t="s">
        <v>154</v>
      </c>
      <c r="F282" s="126" t="s">
        <v>430</v>
      </c>
      <c r="J282" s="19"/>
      <c r="K282" s="123"/>
      <c r="R282" s="40"/>
      <c r="AR282" s="8" t="s">
        <v>154</v>
      </c>
      <c r="AS282" s="8" t="s">
        <v>70</v>
      </c>
    </row>
    <row r="283" spans="2:63" s="1" customFormat="1" ht="33" customHeight="1">
      <c r="B283" s="19"/>
      <c r="C283" s="110" t="s">
        <v>431</v>
      </c>
      <c r="D283" s="110" t="s">
        <v>125</v>
      </c>
      <c r="E283" s="111" t="s">
        <v>432</v>
      </c>
      <c r="F283" s="112" t="s">
        <v>433</v>
      </c>
      <c r="G283" s="113" t="s">
        <v>134</v>
      </c>
      <c r="H283" s="114">
        <v>55</v>
      </c>
      <c r="I283" s="112" t="s">
        <v>151</v>
      </c>
      <c r="J283" s="19"/>
      <c r="K283" s="115" t="s">
        <v>1</v>
      </c>
      <c r="L283" s="116" t="s">
        <v>27</v>
      </c>
      <c r="M283" s="117">
        <v>0.56699999999999995</v>
      </c>
      <c r="N283" s="117">
        <f>M283*H283</f>
        <v>31.184999999999999</v>
      </c>
      <c r="O283" s="117">
        <v>2.7005750000000002E-3</v>
      </c>
      <c r="P283" s="117">
        <f>O283*H283</f>
        <v>0.148531625</v>
      </c>
      <c r="Q283" s="117">
        <v>0</v>
      </c>
      <c r="R283" s="118">
        <f>Q283*H283</f>
        <v>0</v>
      </c>
      <c r="AP283" s="119" t="s">
        <v>217</v>
      </c>
      <c r="AR283" s="119" t="s">
        <v>125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434</v>
      </c>
    </row>
    <row r="284" spans="2:63" s="1" customFormat="1" ht="29.25">
      <c r="B284" s="19"/>
      <c r="D284" s="121" t="s">
        <v>131</v>
      </c>
      <c r="F284" s="122" t="s">
        <v>435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>
      <c r="B285" s="19"/>
      <c r="D285" s="125" t="s">
        <v>154</v>
      </c>
      <c r="F285" s="126" t="s">
        <v>436</v>
      </c>
      <c r="J285" s="19"/>
      <c r="K285" s="123"/>
      <c r="R285" s="40"/>
      <c r="AR285" s="8" t="s">
        <v>154</v>
      </c>
      <c r="AS285" s="8" t="s">
        <v>70</v>
      </c>
    </row>
    <row r="286" spans="2:63" s="1" customFormat="1" ht="33" customHeight="1">
      <c r="B286" s="19"/>
      <c r="C286" s="110" t="s">
        <v>437</v>
      </c>
      <c r="D286" s="110" t="s">
        <v>125</v>
      </c>
      <c r="E286" s="111" t="s">
        <v>438</v>
      </c>
      <c r="F286" s="112" t="s">
        <v>439</v>
      </c>
      <c r="G286" s="113" t="s">
        <v>134</v>
      </c>
      <c r="H286" s="114">
        <v>13</v>
      </c>
      <c r="I286" s="112" t="s">
        <v>151</v>
      </c>
      <c r="J286" s="19"/>
      <c r="K286" s="115" t="s">
        <v>1</v>
      </c>
      <c r="L286" s="116" t="s">
        <v>27</v>
      </c>
      <c r="M286" s="117">
        <v>0.64700000000000002</v>
      </c>
      <c r="N286" s="117">
        <f>M286*H286</f>
        <v>8.4109999999999996</v>
      </c>
      <c r="O286" s="117">
        <v>2.8505750000000002E-3</v>
      </c>
      <c r="P286" s="117">
        <f>O286*H286</f>
        <v>3.7057474999999999E-2</v>
      </c>
      <c r="Q286" s="117">
        <v>0</v>
      </c>
      <c r="R286" s="118">
        <f>Q286*H286</f>
        <v>0</v>
      </c>
      <c r="AP286" s="119" t="s">
        <v>217</v>
      </c>
      <c r="AR286" s="119" t="s">
        <v>125</v>
      </c>
      <c r="AS286" s="119" t="s">
        <v>70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217</v>
      </c>
      <c r="BK286" s="119" t="s">
        <v>440</v>
      </c>
    </row>
    <row r="287" spans="2:63" s="1" customFormat="1" ht="39">
      <c r="B287" s="19"/>
      <c r="D287" s="121" t="s">
        <v>131</v>
      </c>
      <c r="F287" s="122" t="s">
        <v>441</v>
      </c>
      <c r="J287" s="19"/>
      <c r="K287" s="123"/>
      <c r="R287" s="40"/>
      <c r="AR287" s="8" t="s">
        <v>131</v>
      </c>
      <c r="AS287" s="8" t="s">
        <v>70</v>
      </c>
    </row>
    <row r="288" spans="2:63" s="1" customFormat="1">
      <c r="B288" s="19"/>
      <c r="D288" s="125" t="s">
        <v>154</v>
      </c>
      <c r="F288" s="126" t="s">
        <v>442</v>
      </c>
      <c r="J288" s="19"/>
      <c r="K288" s="123"/>
      <c r="R288" s="40"/>
      <c r="AR288" s="8" t="s">
        <v>154</v>
      </c>
      <c r="AS288" s="8" t="s">
        <v>70</v>
      </c>
    </row>
    <row r="289" spans="2:63" s="1" customFormat="1" ht="16.5" customHeight="1">
      <c r="B289" s="19"/>
      <c r="C289" s="110" t="s">
        <v>443</v>
      </c>
      <c r="D289" s="110" t="s">
        <v>125</v>
      </c>
      <c r="E289" s="111" t="s">
        <v>444</v>
      </c>
      <c r="F289" s="112" t="s">
        <v>445</v>
      </c>
      <c r="G289" s="113" t="s">
        <v>159</v>
      </c>
      <c r="H289" s="114">
        <v>241</v>
      </c>
      <c r="I289" s="112" t="s">
        <v>151</v>
      </c>
      <c r="J289" s="19"/>
      <c r="K289" s="115" t="s">
        <v>1</v>
      </c>
      <c r="L289" s="116" t="s">
        <v>27</v>
      </c>
      <c r="M289" s="117">
        <v>0.189</v>
      </c>
      <c r="N289" s="117">
        <f>M289*H289</f>
        <v>45.548999999999999</v>
      </c>
      <c r="O289" s="117">
        <v>0</v>
      </c>
      <c r="P289" s="117">
        <f>O289*H289</f>
        <v>0</v>
      </c>
      <c r="Q289" s="117">
        <v>2.5999999999999999E-3</v>
      </c>
      <c r="R289" s="118">
        <f>Q289*H289</f>
        <v>0.62659999999999993</v>
      </c>
      <c r="AP289" s="119" t="s">
        <v>217</v>
      </c>
      <c r="AR289" s="119" t="s">
        <v>125</v>
      </c>
      <c r="AS289" s="119" t="s">
        <v>70</v>
      </c>
      <c r="AW289" s="8" t="s">
        <v>122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8" t="s">
        <v>68</v>
      </c>
      <c r="BI289" s="120" t="e">
        <f>ROUND(#REF!*H289,2)</f>
        <v>#REF!</v>
      </c>
      <c r="BJ289" s="8" t="s">
        <v>217</v>
      </c>
      <c r="BK289" s="119" t="s">
        <v>446</v>
      </c>
    </row>
    <row r="290" spans="2:63" s="1" customFormat="1">
      <c r="B290" s="19"/>
      <c r="D290" s="121" t="s">
        <v>131</v>
      </c>
      <c r="F290" s="122" t="s">
        <v>447</v>
      </c>
      <c r="J290" s="19"/>
      <c r="K290" s="123"/>
      <c r="R290" s="40"/>
      <c r="AR290" s="8" t="s">
        <v>131</v>
      </c>
      <c r="AS290" s="8" t="s">
        <v>70</v>
      </c>
    </row>
    <row r="291" spans="2:63" s="1" customFormat="1">
      <c r="B291" s="19"/>
      <c r="D291" s="125" t="s">
        <v>154</v>
      </c>
      <c r="F291" s="126" t="s">
        <v>448</v>
      </c>
      <c r="J291" s="19"/>
      <c r="K291" s="123"/>
      <c r="R291" s="40"/>
      <c r="AR291" s="8" t="s">
        <v>154</v>
      </c>
      <c r="AS291" s="8" t="s">
        <v>70</v>
      </c>
    </row>
    <row r="292" spans="2:63" s="1" customFormat="1" ht="24.2" customHeight="1">
      <c r="B292" s="19"/>
      <c r="C292" s="110" t="s">
        <v>449</v>
      </c>
      <c r="D292" s="110" t="s">
        <v>125</v>
      </c>
      <c r="E292" s="111" t="s">
        <v>450</v>
      </c>
      <c r="F292" s="112" t="s">
        <v>451</v>
      </c>
      <c r="G292" s="113" t="s">
        <v>159</v>
      </c>
      <c r="H292" s="114">
        <v>241</v>
      </c>
      <c r="I292" s="112" t="s">
        <v>151</v>
      </c>
      <c r="J292" s="19"/>
      <c r="K292" s="115" t="s">
        <v>1</v>
      </c>
      <c r="L292" s="116" t="s">
        <v>27</v>
      </c>
      <c r="M292" s="117">
        <v>0.26500000000000001</v>
      </c>
      <c r="N292" s="117">
        <f>M292*H292</f>
        <v>63.865000000000002</v>
      </c>
      <c r="O292" s="117">
        <v>2.8628099999999999E-3</v>
      </c>
      <c r="P292" s="117">
        <f>O292*H292</f>
        <v>0.68993720999999997</v>
      </c>
      <c r="Q292" s="117">
        <v>0</v>
      </c>
      <c r="R292" s="118">
        <f>Q292*H292</f>
        <v>0</v>
      </c>
      <c r="AP292" s="119" t="s">
        <v>217</v>
      </c>
      <c r="AR292" s="119" t="s">
        <v>125</v>
      </c>
      <c r="AS292" s="119" t="s">
        <v>70</v>
      </c>
      <c r="AW292" s="8" t="s">
        <v>122</v>
      </c>
      <c r="BC292" s="120" t="e">
        <f>IF(L292="základní",#REF!,0)</f>
        <v>#REF!</v>
      </c>
      <c r="BD292" s="120">
        <f>IF(L292="snížená",#REF!,0)</f>
        <v>0</v>
      </c>
      <c r="BE292" s="120">
        <f>IF(L292="zákl. přenesená",#REF!,0)</f>
        <v>0</v>
      </c>
      <c r="BF292" s="120">
        <f>IF(L292="sníž. přenesená",#REF!,0)</f>
        <v>0</v>
      </c>
      <c r="BG292" s="120">
        <f>IF(L292="nulová",#REF!,0)</f>
        <v>0</v>
      </c>
      <c r="BH292" s="8" t="s">
        <v>68</v>
      </c>
      <c r="BI292" s="120" t="e">
        <f>ROUND(#REF!*H292,2)</f>
        <v>#REF!</v>
      </c>
      <c r="BJ292" s="8" t="s">
        <v>217</v>
      </c>
      <c r="BK292" s="119" t="s">
        <v>452</v>
      </c>
    </row>
    <row r="293" spans="2:63" s="1" customFormat="1" ht="19.5">
      <c r="B293" s="19"/>
      <c r="D293" s="121" t="s">
        <v>131</v>
      </c>
      <c r="F293" s="122" t="s">
        <v>453</v>
      </c>
      <c r="J293" s="19"/>
      <c r="K293" s="123"/>
      <c r="R293" s="40"/>
      <c r="AR293" s="8" t="s">
        <v>131</v>
      </c>
      <c r="AS293" s="8" t="s">
        <v>70</v>
      </c>
    </row>
    <row r="294" spans="2:63" s="1" customFormat="1">
      <c r="B294" s="19"/>
      <c r="D294" s="125" t="s">
        <v>154</v>
      </c>
      <c r="F294" s="126" t="s">
        <v>454</v>
      </c>
      <c r="J294" s="19"/>
      <c r="K294" s="123"/>
      <c r="R294" s="40"/>
      <c r="AR294" s="8" t="s">
        <v>154</v>
      </c>
      <c r="AS294" s="8" t="s">
        <v>70</v>
      </c>
    </row>
    <row r="295" spans="2:63" s="1" customFormat="1" ht="24.2" customHeight="1">
      <c r="B295" s="19"/>
      <c r="C295" s="110" t="s">
        <v>455</v>
      </c>
      <c r="D295" s="110" t="s">
        <v>125</v>
      </c>
      <c r="E295" s="111" t="s">
        <v>456</v>
      </c>
      <c r="F295" s="112" t="s">
        <v>457</v>
      </c>
      <c r="G295" s="113" t="s">
        <v>134</v>
      </c>
      <c r="H295" s="114">
        <v>27</v>
      </c>
      <c r="I295" s="112" t="s">
        <v>151</v>
      </c>
      <c r="J295" s="19"/>
      <c r="K295" s="115" t="s">
        <v>1</v>
      </c>
      <c r="L295" s="116" t="s">
        <v>27</v>
      </c>
      <c r="M295" s="117">
        <v>0.4</v>
      </c>
      <c r="N295" s="117">
        <f>M295*H295</f>
        <v>10.8</v>
      </c>
      <c r="O295" s="117">
        <v>4.8000000000000001E-4</v>
      </c>
      <c r="P295" s="117">
        <f>O295*H295</f>
        <v>1.2960000000000001E-2</v>
      </c>
      <c r="Q295" s="117">
        <v>0</v>
      </c>
      <c r="R295" s="118">
        <f>Q295*H295</f>
        <v>0</v>
      </c>
      <c r="AP295" s="119" t="s">
        <v>217</v>
      </c>
      <c r="AR295" s="119" t="s">
        <v>125</v>
      </c>
      <c r="AS295" s="119" t="s">
        <v>70</v>
      </c>
      <c r="AW295" s="8" t="s">
        <v>122</v>
      </c>
      <c r="BC295" s="120" t="e">
        <f>IF(L295="základní",#REF!,0)</f>
        <v>#REF!</v>
      </c>
      <c r="BD295" s="120">
        <f>IF(L295="snížená",#REF!,0)</f>
        <v>0</v>
      </c>
      <c r="BE295" s="120">
        <f>IF(L295="zákl. přenesená",#REF!,0)</f>
        <v>0</v>
      </c>
      <c r="BF295" s="120">
        <f>IF(L295="sníž. přenesená",#REF!,0)</f>
        <v>0</v>
      </c>
      <c r="BG295" s="120">
        <f>IF(L295="nulová",#REF!,0)</f>
        <v>0</v>
      </c>
      <c r="BH295" s="8" t="s">
        <v>68</v>
      </c>
      <c r="BI295" s="120" t="e">
        <f>ROUND(#REF!*H295,2)</f>
        <v>#REF!</v>
      </c>
      <c r="BJ295" s="8" t="s">
        <v>217</v>
      </c>
      <c r="BK295" s="119" t="s">
        <v>458</v>
      </c>
    </row>
    <row r="296" spans="2:63" s="1" customFormat="1" ht="29.25">
      <c r="B296" s="19"/>
      <c r="D296" s="121" t="s">
        <v>131</v>
      </c>
      <c r="F296" s="122" t="s">
        <v>459</v>
      </c>
      <c r="J296" s="19"/>
      <c r="K296" s="123"/>
      <c r="R296" s="40"/>
      <c r="AR296" s="8" t="s">
        <v>131</v>
      </c>
      <c r="AS296" s="8" t="s">
        <v>70</v>
      </c>
    </row>
    <row r="297" spans="2:63" s="1" customFormat="1">
      <c r="B297" s="19"/>
      <c r="D297" s="125" t="s">
        <v>154</v>
      </c>
      <c r="F297" s="126" t="s">
        <v>460</v>
      </c>
      <c r="J297" s="19"/>
      <c r="K297" s="123"/>
      <c r="R297" s="40"/>
      <c r="AR297" s="8" t="s">
        <v>154</v>
      </c>
      <c r="AS297" s="8" t="s">
        <v>70</v>
      </c>
    </row>
    <row r="298" spans="2:63" s="1" customFormat="1" ht="24.2" customHeight="1">
      <c r="B298" s="19"/>
      <c r="C298" s="110" t="s">
        <v>461</v>
      </c>
      <c r="D298" s="110" t="s">
        <v>125</v>
      </c>
      <c r="E298" s="111" t="s">
        <v>462</v>
      </c>
      <c r="F298" s="112" t="s">
        <v>463</v>
      </c>
      <c r="G298" s="113" t="s">
        <v>159</v>
      </c>
      <c r="H298" s="114">
        <v>241</v>
      </c>
      <c r="I298" s="112" t="s">
        <v>151</v>
      </c>
      <c r="J298" s="19"/>
      <c r="K298" s="115" t="s">
        <v>1</v>
      </c>
      <c r="L298" s="116" t="s">
        <v>27</v>
      </c>
      <c r="M298" s="117">
        <v>0.35</v>
      </c>
      <c r="N298" s="117">
        <f>M298*H298</f>
        <v>84.35</v>
      </c>
      <c r="O298" s="117">
        <v>2.8319999999999999E-3</v>
      </c>
      <c r="P298" s="117">
        <f>O298*H298</f>
        <v>0.68251200000000001</v>
      </c>
      <c r="Q298" s="117">
        <v>0</v>
      </c>
      <c r="R298" s="118">
        <f>Q298*H298</f>
        <v>0</v>
      </c>
      <c r="AP298" s="119" t="s">
        <v>217</v>
      </c>
      <c r="AR298" s="119" t="s">
        <v>125</v>
      </c>
      <c r="AS298" s="119" t="s">
        <v>70</v>
      </c>
      <c r="AW298" s="8" t="s">
        <v>122</v>
      </c>
      <c r="BC298" s="120" t="e">
        <f>IF(L298="základní",#REF!,0)</f>
        <v>#REF!</v>
      </c>
      <c r="BD298" s="120">
        <f>IF(L298="snížená",#REF!,0)</f>
        <v>0</v>
      </c>
      <c r="BE298" s="120">
        <f>IF(L298="zákl. přenesená",#REF!,0)</f>
        <v>0</v>
      </c>
      <c r="BF298" s="120">
        <f>IF(L298="sníž. přenesená",#REF!,0)</f>
        <v>0</v>
      </c>
      <c r="BG298" s="120">
        <f>IF(L298="nulová",#REF!,0)</f>
        <v>0</v>
      </c>
      <c r="BH298" s="8" t="s">
        <v>68</v>
      </c>
      <c r="BI298" s="120" t="e">
        <f>ROUND(#REF!*H298,2)</f>
        <v>#REF!</v>
      </c>
      <c r="BJ298" s="8" t="s">
        <v>217</v>
      </c>
      <c r="BK298" s="119" t="s">
        <v>464</v>
      </c>
    </row>
    <row r="299" spans="2:63" s="1" customFormat="1" ht="19.5">
      <c r="B299" s="19"/>
      <c r="D299" s="121" t="s">
        <v>131</v>
      </c>
      <c r="F299" s="122" t="s">
        <v>465</v>
      </c>
      <c r="J299" s="19"/>
      <c r="K299" s="123"/>
      <c r="R299" s="40"/>
      <c r="AR299" s="8" t="s">
        <v>131</v>
      </c>
      <c r="AS299" s="8" t="s">
        <v>70</v>
      </c>
    </row>
    <row r="300" spans="2:63" s="1" customFormat="1">
      <c r="B300" s="19"/>
      <c r="D300" s="125" t="s">
        <v>154</v>
      </c>
      <c r="F300" s="126" t="s">
        <v>466</v>
      </c>
      <c r="J300" s="19"/>
      <c r="K300" s="123"/>
      <c r="R300" s="40"/>
      <c r="AR300" s="8" t="s">
        <v>154</v>
      </c>
      <c r="AS300" s="8" t="s">
        <v>70</v>
      </c>
    </row>
    <row r="301" spans="2:63" s="1" customFormat="1" ht="33" customHeight="1">
      <c r="B301" s="19"/>
      <c r="C301" s="110" t="s">
        <v>467</v>
      </c>
      <c r="D301" s="110" t="s">
        <v>125</v>
      </c>
      <c r="E301" s="111" t="s">
        <v>468</v>
      </c>
      <c r="F301" s="112" t="s">
        <v>469</v>
      </c>
      <c r="G301" s="113" t="s">
        <v>134</v>
      </c>
      <c r="H301" s="114">
        <v>13</v>
      </c>
      <c r="I301" s="112" t="s">
        <v>151</v>
      </c>
      <c r="J301" s="19"/>
      <c r="K301" s="115" t="s">
        <v>1</v>
      </c>
      <c r="L301" s="116" t="s">
        <v>27</v>
      </c>
      <c r="M301" s="117">
        <v>0.16</v>
      </c>
      <c r="N301" s="117">
        <f>M301*H301</f>
        <v>2.08</v>
      </c>
      <c r="O301" s="117">
        <v>1.4E-3</v>
      </c>
      <c r="P301" s="117">
        <f>O301*H301</f>
        <v>1.8200000000000001E-2</v>
      </c>
      <c r="Q301" s="117">
        <v>0</v>
      </c>
      <c r="R301" s="118">
        <f>Q301*H301</f>
        <v>0</v>
      </c>
      <c r="AP301" s="119" t="s">
        <v>217</v>
      </c>
      <c r="AR301" s="119" t="s">
        <v>125</v>
      </c>
      <c r="AS301" s="119" t="s">
        <v>70</v>
      </c>
      <c r="AW301" s="8" t="s">
        <v>122</v>
      </c>
      <c r="BC301" s="120" t="e">
        <f>IF(L301="základní",#REF!,0)</f>
        <v>#REF!</v>
      </c>
      <c r="BD301" s="120">
        <f>IF(L301="snížená",#REF!,0)</f>
        <v>0</v>
      </c>
      <c r="BE301" s="120">
        <f>IF(L301="zákl. přenesená",#REF!,0)</f>
        <v>0</v>
      </c>
      <c r="BF301" s="120">
        <f>IF(L301="sníž. přenesená",#REF!,0)</f>
        <v>0</v>
      </c>
      <c r="BG301" s="120">
        <f>IF(L301="nulová",#REF!,0)</f>
        <v>0</v>
      </c>
      <c r="BH301" s="8" t="s">
        <v>68</v>
      </c>
      <c r="BI301" s="120" t="e">
        <f>ROUND(#REF!*H301,2)</f>
        <v>#REF!</v>
      </c>
      <c r="BJ301" s="8" t="s">
        <v>217</v>
      </c>
      <c r="BK301" s="119" t="s">
        <v>470</v>
      </c>
    </row>
    <row r="302" spans="2:63" s="1" customFormat="1" ht="29.25">
      <c r="B302" s="19"/>
      <c r="D302" s="121" t="s">
        <v>131</v>
      </c>
      <c r="F302" s="122" t="s">
        <v>471</v>
      </c>
      <c r="J302" s="19"/>
      <c r="K302" s="123"/>
      <c r="R302" s="40"/>
      <c r="AR302" s="8" t="s">
        <v>131</v>
      </c>
      <c r="AS302" s="8" t="s">
        <v>70</v>
      </c>
    </row>
    <row r="303" spans="2:63" s="1" customFormat="1">
      <c r="B303" s="19"/>
      <c r="D303" s="125" t="s">
        <v>154</v>
      </c>
      <c r="F303" s="126" t="s">
        <v>472</v>
      </c>
      <c r="J303" s="19"/>
      <c r="K303" s="123"/>
      <c r="R303" s="40"/>
      <c r="AR303" s="8" t="s">
        <v>154</v>
      </c>
      <c r="AS303" s="8" t="s">
        <v>70</v>
      </c>
    </row>
    <row r="304" spans="2:63" s="1" customFormat="1" ht="24.2" customHeight="1">
      <c r="B304" s="19"/>
      <c r="C304" s="110" t="s">
        <v>473</v>
      </c>
      <c r="D304" s="110" t="s">
        <v>125</v>
      </c>
      <c r="E304" s="111" t="s">
        <v>474</v>
      </c>
      <c r="F304" s="112" t="s">
        <v>475</v>
      </c>
      <c r="G304" s="113" t="s">
        <v>327</v>
      </c>
      <c r="H304" s="114">
        <v>29637.147000000001</v>
      </c>
      <c r="I304" s="112" t="s">
        <v>151</v>
      </c>
      <c r="J304" s="19"/>
      <c r="K304" s="115" t="s">
        <v>1</v>
      </c>
      <c r="L304" s="116" t="s">
        <v>27</v>
      </c>
      <c r="M304" s="117">
        <v>0</v>
      </c>
      <c r="N304" s="117">
        <f>M304*H304</f>
        <v>0</v>
      </c>
      <c r="O304" s="117">
        <v>0</v>
      </c>
      <c r="P304" s="117">
        <f>O304*H304</f>
        <v>0</v>
      </c>
      <c r="Q304" s="117">
        <v>0</v>
      </c>
      <c r="R304" s="118">
        <f>Q304*H304</f>
        <v>0</v>
      </c>
      <c r="AP304" s="119" t="s">
        <v>217</v>
      </c>
      <c r="AR304" s="119" t="s">
        <v>125</v>
      </c>
      <c r="AS304" s="119" t="s">
        <v>70</v>
      </c>
      <c r="AW304" s="8" t="s">
        <v>122</v>
      </c>
      <c r="BC304" s="120" t="e">
        <f>IF(L304="základní",#REF!,0)</f>
        <v>#REF!</v>
      </c>
      <c r="BD304" s="120">
        <f>IF(L304="snížená",#REF!,0)</f>
        <v>0</v>
      </c>
      <c r="BE304" s="120">
        <f>IF(L304="zákl. přenesená",#REF!,0)</f>
        <v>0</v>
      </c>
      <c r="BF304" s="120">
        <f>IF(L304="sníž. přenesená",#REF!,0)</f>
        <v>0</v>
      </c>
      <c r="BG304" s="120">
        <f>IF(L304="nulová",#REF!,0)</f>
        <v>0</v>
      </c>
      <c r="BH304" s="8" t="s">
        <v>68</v>
      </c>
      <c r="BI304" s="120" t="e">
        <f>ROUND(#REF!*H304,2)</f>
        <v>#REF!</v>
      </c>
      <c r="BJ304" s="8" t="s">
        <v>217</v>
      </c>
      <c r="BK304" s="119" t="s">
        <v>476</v>
      </c>
    </row>
    <row r="305" spans="2:63" s="1" customFormat="1" ht="29.25">
      <c r="B305" s="19"/>
      <c r="D305" s="121" t="s">
        <v>131</v>
      </c>
      <c r="F305" s="122" t="s">
        <v>477</v>
      </c>
      <c r="J305" s="19"/>
      <c r="K305" s="123"/>
      <c r="R305" s="40"/>
      <c r="AR305" s="8" t="s">
        <v>131</v>
      </c>
      <c r="AS305" s="8" t="s">
        <v>70</v>
      </c>
    </row>
    <row r="306" spans="2:63" s="1" customFormat="1">
      <c r="B306" s="19"/>
      <c r="D306" s="125" t="s">
        <v>154</v>
      </c>
      <c r="F306" s="126" t="s">
        <v>478</v>
      </c>
      <c r="J306" s="19"/>
      <c r="K306" s="123"/>
      <c r="R306" s="40"/>
      <c r="AR306" s="8" t="s">
        <v>154</v>
      </c>
      <c r="AS306" s="8" t="s">
        <v>70</v>
      </c>
    </row>
    <row r="307" spans="2:63" s="100" customFormat="1" ht="22.9" customHeight="1">
      <c r="B307" s="101"/>
      <c r="D307" s="102" t="s">
        <v>59</v>
      </c>
      <c r="E307" s="109" t="s">
        <v>479</v>
      </c>
      <c r="F307" s="109" t="s">
        <v>480</v>
      </c>
      <c r="J307" s="101"/>
      <c r="K307" s="104"/>
      <c r="N307" s="105">
        <f>SUM(N308:N318)</f>
        <v>211.555702</v>
      </c>
      <c r="P307" s="105">
        <f>SUM(P308:P318)</f>
        <v>2.7474000000000002E-2</v>
      </c>
      <c r="R307" s="106">
        <f>SUM(R308:R318)</f>
        <v>0</v>
      </c>
      <c r="AP307" s="102" t="s">
        <v>70</v>
      </c>
      <c r="AR307" s="107" t="s">
        <v>59</v>
      </c>
      <c r="AS307" s="107" t="s">
        <v>68</v>
      </c>
      <c r="AW307" s="102" t="s">
        <v>122</v>
      </c>
      <c r="BI307" s="108" t="e">
        <f>SUM(BI308:BI318)</f>
        <v>#REF!</v>
      </c>
    </row>
    <row r="308" spans="2:63" s="1" customFormat="1" ht="33" customHeight="1">
      <c r="B308" s="19"/>
      <c r="C308" s="110" t="s">
        <v>481</v>
      </c>
      <c r="D308" s="110" t="s">
        <v>125</v>
      </c>
      <c r="E308" s="111" t="s">
        <v>482</v>
      </c>
      <c r="F308" s="112" t="s">
        <v>483</v>
      </c>
      <c r="G308" s="113" t="s">
        <v>247</v>
      </c>
      <c r="H308" s="114">
        <v>2106.857</v>
      </c>
      <c r="I308" s="112" t="s">
        <v>151</v>
      </c>
      <c r="J308" s="19"/>
      <c r="K308" s="115" t="s">
        <v>1</v>
      </c>
      <c r="L308" s="116" t="s">
        <v>27</v>
      </c>
      <c r="M308" s="117">
        <v>8.5999999999999993E-2</v>
      </c>
      <c r="N308" s="117">
        <f>M308*H308</f>
        <v>181.18970199999998</v>
      </c>
      <c r="O308" s="117">
        <v>0</v>
      </c>
      <c r="P308" s="117">
        <f>O308*H308</f>
        <v>0</v>
      </c>
      <c r="Q308" s="117">
        <v>0</v>
      </c>
      <c r="R308" s="118">
        <f>Q308*H308</f>
        <v>0</v>
      </c>
      <c r="AP308" s="119" t="s">
        <v>217</v>
      </c>
      <c r="AR308" s="119" t="s">
        <v>125</v>
      </c>
      <c r="AS308" s="119" t="s">
        <v>70</v>
      </c>
      <c r="AW308" s="8" t="s">
        <v>122</v>
      </c>
      <c r="BC308" s="120" t="e">
        <f>IF(L308="základní",#REF!,0)</f>
        <v>#REF!</v>
      </c>
      <c r="BD308" s="120">
        <f>IF(L308="snížená",#REF!,0)</f>
        <v>0</v>
      </c>
      <c r="BE308" s="120">
        <f>IF(L308="zákl. přenesená",#REF!,0)</f>
        <v>0</v>
      </c>
      <c r="BF308" s="120">
        <f>IF(L308="sníž. přenesená",#REF!,0)</f>
        <v>0</v>
      </c>
      <c r="BG308" s="120">
        <f>IF(L308="nulová",#REF!,0)</f>
        <v>0</v>
      </c>
      <c r="BH308" s="8" t="s">
        <v>68</v>
      </c>
      <c r="BI308" s="120" t="e">
        <f>ROUND(#REF!*H308,2)</f>
        <v>#REF!</v>
      </c>
      <c r="BJ308" s="8" t="s">
        <v>217</v>
      </c>
      <c r="BK308" s="119" t="s">
        <v>484</v>
      </c>
    </row>
    <row r="309" spans="2:63" s="1" customFormat="1" ht="19.5">
      <c r="B309" s="19"/>
      <c r="D309" s="121" t="s">
        <v>131</v>
      </c>
      <c r="F309" s="122" t="s">
        <v>485</v>
      </c>
      <c r="J309" s="19"/>
      <c r="K309" s="123"/>
      <c r="R309" s="40"/>
      <c r="AR309" s="8" t="s">
        <v>131</v>
      </c>
      <c r="AS309" s="8" t="s">
        <v>70</v>
      </c>
    </row>
    <row r="310" spans="2:63" s="1" customFormat="1">
      <c r="B310" s="19"/>
      <c r="D310" s="125" t="s">
        <v>154</v>
      </c>
      <c r="F310" s="126" t="s">
        <v>486</v>
      </c>
      <c r="J310" s="19"/>
      <c r="K310" s="123"/>
      <c r="R310" s="40"/>
      <c r="AR310" s="8" t="s">
        <v>154</v>
      </c>
      <c r="AS310" s="8" t="s">
        <v>70</v>
      </c>
    </row>
    <row r="311" spans="2:63" s="1" customFormat="1" ht="37.9" customHeight="1">
      <c r="B311" s="19"/>
      <c r="C311" s="127" t="s">
        <v>487</v>
      </c>
      <c r="D311" s="127" t="s">
        <v>224</v>
      </c>
      <c r="E311" s="128" t="s">
        <v>488</v>
      </c>
      <c r="F311" s="129" t="s">
        <v>489</v>
      </c>
      <c r="G311" s="130" t="s">
        <v>247</v>
      </c>
      <c r="H311" s="131">
        <v>2422.886</v>
      </c>
      <c r="I311" s="129" t="s">
        <v>1</v>
      </c>
      <c r="J311" s="132"/>
      <c r="K311" s="133" t="s">
        <v>1</v>
      </c>
      <c r="L311" s="134" t="s">
        <v>27</v>
      </c>
      <c r="M311" s="117">
        <v>0</v>
      </c>
      <c r="N311" s="117">
        <f>M311*H311</f>
        <v>0</v>
      </c>
      <c r="O311" s="117">
        <v>0</v>
      </c>
      <c r="P311" s="117">
        <f>O311*H311</f>
        <v>0</v>
      </c>
      <c r="Q311" s="117">
        <v>0</v>
      </c>
      <c r="R311" s="118">
        <f>Q311*H311</f>
        <v>0</v>
      </c>
      <c r="AP311" s="119" t="s">
        <v>227</v>
      </c>
      <c r="AR311" s="119" t="s">
        <v>224</v>
      </c>
      <c r="AS311" s="119" t="s">
        <v>70</v>
      </c>
      <c r="AW311" s="8" t="s">
        <v>122</v>
      </c>
      <c r="BC311" s="120" t="e">
        <f>IF(L311="základní",#REF!,0)</f>
        <v>#REF!</v>
      </c>
      <c r="BD311" s="120">
        <f>IF(L311="snížená",#REF!,0)</f>
        <v>0</v>
      </c>
      <c r="BE311" s="120">
        <f>IF(L311="zákl. přenesená",#REF!,0)</f>
        <v>0</v>
      </c>
      <c r="BF311" s="120">
        <f>IF(L311="sníž. přenesená",#REF!,0)</f>
        <v>0</v>
      </c>
      <c r="BG311" s="120">
        <f>IF(L311="nulová",#REF!,0)</f>
        <v>0</v>
      </c>
      <c r="BH311" s="8" t="s">
        <v>68</v>
      </c>
      <c r="BI311" s="120" t="e">
        <f>ROUND(#REF!*H311,2)</f>
        <v>#REF!</v>
      </c>
      <c r="BJ311" s="8" t="s">
        <v>217</v>
      </c>
      <c r="BK311" s="119" t="s">
        <v>490</v>
      </c>
    </row>
    <row r="312" spans="2:63" s="1" customFormat="1" ht="19.5">
      <c r="B312" s="19"/>
      <c r="D312" s="121" t="s">
        <v>131</v>
      </c>
      <c r="F312" s="122" t="s">
        <v>489</v>
      </c>
      <c r="J312" s="19"/>
      <c r="K312" s="123"/>
      <c r="R312" s="40"/>
      <c r="AR312" s="8" t="s">
        <v>131</v>
      </c>
      <c r="AS312" s="8" t="s">
        <v>70</v>
      </c>
    </row>
    <row r="313" spans="2:63" s="1" customFormat="1" ht="24.2" customHeight="1">
      <c r="B313" s="19"/>
      <c r="C313" s="110" t="s">
        <v>491</v>
      </c>
      <c r="D313" s="110" t="s">
        <v>125</v>
      </c>
      <c r="E313" s="111" t="s">
        <v>492</v>
      </c>
      <c r="F313" s="112" t="s">
        <v>493</v>
      </c>
      <c r="G313" s="113" t="s">
        <v>159</v>
      </c>
      <c r="H313" s="114">
        <v>241</v>
      </c>
      <c r="I313" s="112" t="s">
        <v>151</v>
      </c>
      <c r="J313" s="19"/>
      <c r="K313" s="115" t="s">
        <v>1</v>
      </c>
      <c r="L313" s="116" t="s">
        <v>27</v>
      </c>
      <c r="M313" s="117">
        <v>0.126</v>
      </c>
      <c r="N313" s="117">
        <f>M313*H313</f>
        <v>30.366</v>
      </c>
      <c r="O313" s="117">
        <v>1.1400000000000001E-4</v>
      </c>
      <c r="P313" s="117">
        <f>O313*H313</f>
        <v>2.7474000000000002E-2</v>
      </c>
      <c r="Q313" s="117">
        <v>0</v>
      </c>
      <c r="R313" s="118">
        <f>Q313*H313</f>
        <v>0</v>
      </c>
      <c r="AP313" s="119" t="s">
        <v>217</v>
      </c>
      <c r="AR313" s="119" t="s">
        <v>125</v>
      </c>
      <c r="AS313" s="119" t="s">
        <v>70</v>
      </c>
      <c r="AW313" s="8" t="s">
        <v>122</v>
      </c>
      <c r="BC313" s="120" t="e">
        <f>IF(L313="základní",#REF!,0)</f>
        <v>#REF!</v>
      </c>
      <c r="BD313" s="120">
        <f>IF(L313="snížená",#REF!,0)</f>
        <v>0</v>
      </c>
      <c r="BE313" s="120">
        <f>IF(L313="zákl. přenesená",#REF!,0)</f>
        <v>0</v>
      </c>
      <c r="BF313" s="120">
        <f>IF(L313="sníž. přenesená",#REF!,0)</f>
        <v>0</v>
      </c>
      <c r="BG313" s="120">
        <f>IF(L313="nulová",#REF!,0)</f>
        <v>0</v>
      </c>
      <c r="BH313" s="8" t="s">
        <v>68</v>
      </c>
      <c r="BI313" s="120" t="e">
        <f>ROUND(#REF!*H313,2)</f>
        <v>#REF!</v>
      </c>
      <c r="BJ313" s="8" t="s">
        <v>217</v>
      </c>
      <c r="BK313" s="119" t="s">
        <v>494</v>
      </c>
    </row>
    <row r="314" spans="2:63" s="1" customFormat="1" ht="19.5">
      <c r="B314" s="19"/>
      <c r="D314" s="121" t="s">
        <v>131</v>
      </c>
      <c r="F314" s="122" t="s">
        <v>495</v>
      </c>
      <c r="J314" s="19"/>
      <c r="K314" s="123"/>
      <c r="R314" s="40"/>
      <c r="AR314" s="8" t="s">
        <v>131</v>
      </c>
      <c r="AS314" s="8" t="s">
        <v>70</v>
      </c>
    </row>
    <row r="315" spans="2:63" s="1" customFormat="1">
      <c r="B315" s="19"/>
      <c r="D315" s="125" t="s">
        <v>154</v>
      </c>
      <c r="F315" s="126" t="s">
        <v>496</v>
      </c>
      <c r="J315" s="19"/>
      <c r="K315" s="123"/>
      <c r="R315" s="40"/>
      <c r="AR315" s="8" t="s">
        <v>154</v>
      </c>
      <c r="AS315" s="8" t="s">
        <v>70</v>
      </c>
    </row>
    <row r="316" spans="2:63" s="1" customFormat="1" ht="24.2" customHeight="1">
      <c r="B316" s="19"/>
      <c r="C316" s="110" t="s">
        <v>497</v>
      </c>
      <c r="D316" s="110" t="s">
        <v>125</v>
      </c>
      <c r="E316" s="111" t="s">
        <v>498</v>
      </c>
      <c r="F316" s="112" t="s">
        <v>499</v>
      </c>
      <c r="G316" s="113" t="s">
        <v>327</v>
      </c>
      <c r="H316" s="114">
        <v>2558.7739999999999</v>
      </c>
      <c r="I316" s="112" t="s">
        <v>151</v>
      </c>
      <c r="J316" s="19"/>
      <c r="K316" s="115" t="s">
        <v>1</v>
      </c>
      <c r="L316" s="116" t="s">
        <v>27</v>
      </c>
      <c r="M316" s="117">
        <v>0</v>
      </c>
      <c r="N316" s="117">
        <f>M316*H316</f>
        <v>0</v>
      </c>
      <c r="O316" s="117">
        <v>0</v>
      </c>
      <c r="P316" s="117">
        <f>O316*H316</f>
        <v>0</v>
      </c>
      <c r="Q316" s="117">
        <v>0</v>
      </c>
      <c r="R316" s="118">
        <f>Q316*H316</f>
        <v>0</v>
      </c>
      <c r="AP316" s="119" t="s">
        <v>217</v>
      </c>
      <c r="AR316" s="119" t="s">
        <v>125</v>
      </c>
      <c r="AS316" s="119" t="s">
        <v>70</v>
      </c>
      <c r="AW316" s="8" t="s">
        <v>122</v>
      </c>
      <c r="BC316" s="120" t="e">
        <f>IF(L316="základní",#REF!,0)</f>
        <v>#REF!</v>
      </c>
      <c r="BD316" s="120">
        <f>IF(L316="snížená",#REF!,0)</f>
        <v>0</v>
      </c>
      <c r="BE316" s="120">
        <f>IF(L316="zákl. přenesená",#REF!,0)</f>
        <v>0</v>
      </c>
      <c r="BF316" s="120">
        <f>IF(L316="sníž. přenesená",#REF!,0)</f>
        <v>0</v>
      </c>
      <c r="BG316" s="120">
        <f>IF(L316="nulová",#REF!,0)</f>
        <v>0</v>
      </c>
      <c r="BH316" s="8" t="s">
        <v>68</v>
      </c>
      <c r="BI316" s="120" t="e">
        <f>ROUND(#REF!*H316,2)</f>
        <v>#REF!</v>
      </c>
      <c r="BJ316" s="8" t="s">
        <v>217</v>
      </c>
      <c r="BK316" s="119" t="s">
        <v>500</v>
      </c>
    </row>
    <row r="317" spans="2:63" s="1" customFormat="1" ht="29.25">
      <c r="B317" s="19"/>
      <c r="D317" s="121" t="s">
        <v>131</v>
      </c>
      <c r="F317" s="122" t="s">
        <v>501</v>
      </c>
      <c r="J317" s="19"/>
      <c r="K317" s="123"/>
      <c r="R317" s="40"/>
      <c r="AR317" s="8" t="s">
        <v>131</v>
      </c>
      <c r="AS317" s="8" t="s">
        <v>70</v>
      </c>
    </row>
    <row r="318" spans="2:63" s="1" customFormat="1">
      <c r="B318" s="19"/>
      <c r="D318" s="125" t="s">
        <v>154</v>
      </c>
      <c r="F318" s="126" t="s">
        <v>502</v>
      </c>
      <c r="J318" s="19"/>
      <c r="K318" s="123"/>
      <c r="R318" s="40"/>
      <c r="AR318" s="8" t="s">
        <v>154</v>
      </c>
      <c r="AS318" s="8" t="s">
        <v>70</v>
      </c>
    </row>
    <row r="319" spans="2:63" s="100" customFormat="1" ht="22.9" customHeight="1">
      <c r="B319" s="101"/>
      <c r="D319" s="102" t="s">
        <v>59</v>
      </c>
      <c r="E319" s="109" t="s">
        <v>503</v>
      </c>
      <c r="F319" s="109" t="s">
        <v>504</v>
      </c>
      <c r="J319" s="101"/>
      <c r="K319" s="104"/>
      <c r="N319" s="105">
        <f>SUM(N320:N333)</f>
        <v>186.44</v>
      </c>
      <c r="P319" s="105">
        <f>SUM(P320:P333)</f>
        <v>3.4799999999999998E-2</v>
      </c>
      <c r="R319" s="106">
        <f>SUM(R320:R333)</f>
        <v>0</v>
      </c>
      <c r="AP319" s="102" t="s">
        <v>70</v>
      </c>
      <c r="AR319" s="107" t="s">
        <v>59</v>
      </c>
      <c r="AS319" s="107" t="s">
        <v>68</v>
      </c>
      <c r="AW319" s="102" t="s">
        <v>122</v>
      </c>
      <c r="BI319" s="108" t="e">
        <f>SUM(BI320:BI333)</f>
        <v>#REF!</v>
      </c>
    </row>
    <row r="320" spans="2:63" s="1" customFormat="1" ht="24.2" customHeight="1">
      <c r="B320" s="19"/>
      <c r="C320" s="110" t="s">
        <v>505</v>
      </c>
      <c r="D320" s="110" t="s">
        <v>125</v>
      </c>
      <c r="E320" s="111" t="s">
        <v>506</v>
      </c>
      <c r="F320" s="112" t="s">
        <v>507</v>
      </c>
      <c r="G320" s="113" t="s">
        <v>159</v>
      </c>
      <c r="H320" s="114">
        <v>12</v>
      </c>
      <c r="I320" s="112" t="s">
        <v>151</v>
      </c>
      <c r="J320" s="19"/>
      <c r="K320" s="115" t="s">
        <v>1</v>
      </c>
      <c r="L320" s="116" t="s">
        <v>27</v>
      </c>
      <c r="M320" s="117">
        <v>1.92</v>
      </c>
      <c r="N320" s="117">
        <f>M320*H320</f>
        <v>23.04</v>
      </c>
      <c r="O320" s="117">
        <v>0</v>
      </c>
      <c r="P320" s="117">
        <f>O320*H320</f>
        <v>0</v>
      </c>
      <c r="Q320" s="117">
        <v>0</v>
      </c>
      <c r="R320" s="118">
        <f>Q320*H320</f>
        <v>0</v>
      </c>
      <c r="AP320" s="119" t="s">
        <v>217</v>
      </c>
      <c r="AR320" s="119" t="s">
        <v>125</v>
      </c>
      <c r="AS320" s="119" t="s">
        <v>70</v>
      </c>
      <c r="AW320" s="8" t="s">
        <v>122</v>
      </c>
      <c r="BC320" s="120" t="e">
        <f>IF(L320="základní",#REF!,0)</f>
        <v>#REF!</v>
      </c>
      <c r="BD320" s="120">
        <f>IF(L320="snížená",#REF!,0)</f>
        <v>0</v>
      </c>
      <c r="BE320" s="120">
        <f>IF(L320="zákl. přenesená",#REF!,0)</f>
        <v>0</v>
      </c>
      <c r="BF320" s="120">
        <f>IF(L320="sníž. přenesená",#REF!,0)</f>
        <v>0</v>
      </c>
      <c r="BG320" s="120">
        <f>IF(L320="nulová",#REF!,0)</f>
        <v>0</v>
      </c>
      <c r="BH320" s="8" t="s">
        <v>68</v>
      </c>
      <c r="BI320" s="120" t="e">
        <f>ROUND(#REF!*H320,2)</f>
        <v>#REF!</v>
      </c>
      <c r="BJ320" s="8" t="s">
        <v>217</v>
      </c>
      <c r="BK320" s="119" t="s">
        <v>508</v>
      </c>
    </row>
    <row r="321" spans="2:63" s="1" customFormat="1">
      <c r="B321" s="19"/>
      <c r="D321" s="121" t="s">
        <v>131</v>
      </c>
      <c r="F321" s="122" t="s">
        <v>507</v>
      </c>
      <c r="J321" s="19"/>
      <c r="K321" s="123"/>
      <c r="R321" s="40"/>
      <c r="AR321" s="8" t="s">
        <v>131</v>
      </c>
      <c r="AS321" s="8" t="s">
        <v>70</v>
      </c>
    </row>
    <row r="322" spans="2:63" s="1" customFormat="1">
      <c r="B322" s="19"/>
      <c r="D322" s="125" t="s">
        <v>154</v>
      </c>
      <c r="F322" s="126" t="s">
        <v>509</v>
      </c>
      <c r="J322" s="19"/>
      <c r="K322" s="123"/>
      <c r="R322" s="40"/>
      <c r="AR322" s="8" t="s">
        <v>154</v>
      </c>
      <c r="AS322" s="8" t="s">
        <v>70</v>
      </c>
    </row>
    <row r="323" spans="2:63" s="1" customFormat="1" ht="21.75" customHeight="1">
      <c r="B323" s="19"/>
      <c r="C323" s="127" t="s">
        <v>510</v>
      </c>
      <c r="D323" s="127" t="s">
        <v>224</v>
      </c>
      <c r="E323" s="128" t="s">
        <v>511</v>
      </c>
      <c r="F323" s="129" t="s">
        <v>512</v>
      </c>
      <c r="G323" s="130" t="s">
        <v>159</v>
      </c>
      <c r="H323" s="131">
        <v>12</v>
      </c>
      <c r="I323" s="129" t="s">
        <v>151</v>
      </c>
      <c r="J323" s="132"/>
      <c r="K323" s="133" t="s">
        <v>1</v>
      </c>
      <c r="L323" s="134" t="s">
        <v>27</v>
      </c>
      <c r="M323" s="117">
        <v>0</v>
      </c>
      <c r="N323" s="117">
        <f>M323*H323</f>
        <v>0</v>
      </c>
      <c r="O323" s="117">
        <v>2.8999999999999998E-3</v>
      </c>
      <c r="P323" s="117">
        <f>O323*H323</f>
        <v>3.4799999999999998E-2</v>
      </c>
      <c r="Q323" s="117">
        <v>0</v>
      </c>
      <c r="R323" s="118">
        <f>Q323*H323</f>
        <v>0</v>
      </c>
      <c r="AP323" s="119" t="s">
        <v>227</v>
      </c>
      <c r="AR323" s="119" t="s">
        <v>224</v>
      </c>
      <c r="AS323" s="119" t="s">
        <v>70</v>
      </c>
      <c r="AW323" s="8" t="s">
        <v>122</v>
      </c>
      <c r="BC323" s="120" t="e">
        <f>IF(L323="základní",#REF!,0)</f>
        <v>#REF!</v>
      </c>
      <c r="BD323" s="120">
        <f>IF(L323="snížená",#REF!,0)</f>
        <v>0</v>
      </c>
      <c r="BE323" s="120">
        <f>IF(L323="zákl. přenesená",#REF!,0)</f>
        <v>0</v>
      </c>
      <c r="BF323" s="120">
        <f>IF(L323="sníž. přenesená",#REF!,0)</f>
        <v>0</v>
      </c>
      <c r="BG323" s="120">
        <f>IF(L323="nulová",#REF!,0)</f>
        <v>0</v>
      </c>
      <c r="BH323" s="8" t="s">
        <v>68</v>
      </c>
      <c r="BI323" s="120" t="e">
        <f>ROUND(#REF!*H323,2)</f>
        <v>#REF!</v>
      </c>
      <c r="BJ323" s="8" t="s">
        <v>217</v>
      </c>
      <c r="BK323" s="119" t="s">
        <v>513</v>
      </c>
    </row>
    <row r="324" spans="2:63" s="1" customFormat="1">
      <c r="B324" s="19"/>
      <c r="D324" s="121" t="s">
        <v>131</v>
      </c>
      <c r="F324" s="122" t="s">
        <v>512</v>
      </c>
      <c r="J324" s="19"/>
      <c r="K324" s="123"/>
      <c r="R324" s="40"/>
      <c r="AR324" s="8" t="s">
        <v>131</v>
      </c>
      <c r="AS324" s="8" t="s">
        <v>70</v>
      </c>
    </row>
    <row r="325" spans="2:63" s="1" customFormat="1" ht="16.5" customHeight="1">
      <c r="B325" s="19"/>
      <c r="C325" s="110" t="s">
        <v>514</v>
      </c>
      <c r="D325" s="110" t="s">
        <v>125</v>
      </c>
      <c r="E325" s="111" t="s">
        <v>515</v>
      </c>
      <c r="F325" s="112" t="s">
        <v>516</v>
      </c>
      <c r="G325" s="113" t="s">
        <v>159</v>
      </c>
      <c r="H325" s="114">
        <v>38</v>
      </c>
      <c r="I325" s="112" t="s">
        <v>151</v>
      </c>
      <c r="J325" s="19"/>
      <c r="K325" s="115" t="s">
        <v>1</v>
      </c>
      <c r="L325" s="116" t="s">
        <v>27</v>
      </c>
      <c r="M325" s="117">
        <v>4.3</v>
      </c>
      <c r="N325" s="117">
        <f>M325*H325</f>
        <v>163.4</v>
      </c>
      <c r="O325" s="117">
        <v>0</v>
      </c>
      <c r="P325" s="117">
        <f>O325*H325</f>
        <v>0</v>
      </c>
      <c r="Q325" s="117">
        <v>0</v>
      </c>
      <c r="R325" s="118">
        <f>Q325*H325</f>
        <v>0</v>
      </c>
      <c r="AP325" s="119" t="s">
        <v>217</v>
      </c>
      <c r="AR325" s="119" t="s">
        <v>125</v>
      </c>
      <c r="AS325" s="119" t="s">
        <v>70</v>
      </c>
      <c r="AW325" s="8" t="s">
        <v>122</v>
      </c>
      <c r="BC325" s="120" t="e">
        <f>IF(L325="základní",#REF!,0)</f>
        <v>#REF!</v>
      </c>
      <c r="BD325" s="120">
        <f>IF(L325="snížená",#REF!,0)</f>
        <v>0</v>
      </c>
      <c r="BE325" s="120">
        <f>IF(L325="zákl. přenesená",#REF!,0)</f>
        <v>0</v>
      </c>
      <c r="BF325" s="120">
        <f>IF(L325="sníž. přenesená",#REF!,0)</f>
        <v>0</v>
      </c>
      <c r="BG325" s="120">
        <f>IF(L325="nulová",#REF!,0)</f>
        <v>0</v>
      </c>
      <c r="BH325" s="8" t="s">
        <v>68</v>
      </c>
      <c r="BI325" s="120" t="e">
        <f>ROUND(#REF!*H325,2)</f>
        <v>#REF!</v>
      </c>
      <c r="BJ325" s="8" t="s">
        <v>217</v>
      </c>
      <c r="BK325" s="119" t="s">
        <v>517</v>
      </c>
    </row>
    <row r="326" spans="2:63" s="1" customFormat="1">
      <c r="B326" s="19"/>
      <c r="D326" s="121" t="s">
        <v>131</v>
      </c>
      <c r="F326" s="122" t="s">
        <v>518</v>
      </c>
      <c r="J326" s="19"/>
      <c r="K326" s="123"/>
      <c r="R326" s="40"/>
      <c r="AR326" s="8" t="s">
        <v>131</v>
      </c>
      <c r="AS326" s="8" t="s">
        <v>70</v>
      </c>
    </row>
    <row r="327" spans="2:63" s="1" customFormat="1">
      <c r="B327" s="19"/>
      <c r="D327" s="125" t="s">
        <v>154</v>
      </c>
      <c r="F327" s="126" t="s">
        <v>519</v>
      </c>
      <c r="J327" s="19"/>
      <c r="K327" s="123"/>
      <c r="R327" s="40"/>
      <c r="AR327" s="8" t="s">
        <v>154</v>
      </c>
      <c r="AS327" s="8" t="s">
        <v>70</v>
      </c>
    </row>
    <row r="328" spans="2:63" s="1" customFormat="1" ht="24.2" customHeight="1">
      <c r="B328" s="19"/>
      <c r="C328" s="127" t="s">
        <v>520</v>
      </c>
      <c r="D328" s="127" t="s">
        <v>224</v>
      </c>
      <c r="E328" s="128" t="s">
        <v>521</v>
      </c>
      <c r="F328" s="129" t="s">
        <v>522</v>
      </c>
      <c r="G328" s="130" t="s">
        <v>159</v>
      </c>
      <c r="H328" s="131">
        <v>38</v>
      </c>
      <c r="I328" s="129" t="s">
        <v>1</v>
      </c>
      <c r="J328" s="132"/>
      <c r="K328" s="133" t="s">
        <v>1</v>
      </c>
      <c r="L328" s="134" t="s">
        <v>27</v>
      </c>
      <c r="M328" s="117">
        <v>0</v>
      </c>
      <c r="N328" s="117">
        <f>M328*H328</f>
        <v>0</v>
      </c>
      <c r="O328" s="117">
        <v>0</v>
      </c>
      <c r="P328" s="117">
        <f>O328*H328</f>
        <v>0</v>
      </c>
      <c r="Q328" s="117">
        <v>0</v>
      </c>
      <c r="R328" s="118">
        <f>Q328*H328</f>
        <v>0</v>
      </c>
      <c r="AP328" s="119" t="s">
        <v>227</v>
      </c>
      <c r="AR328" s="119" t="s">
        <v>224</v>
      </c>
      <c r="AS328" s="119" t="s">
        <v>70</v>
      </c>
      <c r="AW328" s="8" t="s">
        <v>122</v>
      </c>
      <c r="BC328" s="120" t="e">
        <f>IF(L328="základní",#REF!,0)</f>
        <v>#REF!</v>
      </c>
      <c r="BD328" s="120">
        <f>IF(L328="snížená",#REF!,0)</f>
        <v>0</v>
      </c>
      <c r="BE328" s="120">
        <f>IF(L328="zákl. přenesená",#REF!,0)</f>
        <v>0</v>
      </c>
      <c r="BF328" s="120">
        <f>IF(L328="sníž. přenesená",#REF!,0)</f>
        <v>0</v>
      </c>
      <c r="BG328" s="120">
        <f>IF(L328="nulová",#REF!,0)</f>
        <v>0</v>
      </c>
      <c r="BH328" s="8" t="s">
        <v>68</v>
      </c>
      <c r="BI328" s="120" t="e">
        <f>ROUND(#REF!*H328,2)</f>
        <v>#REF!</v>
      </c>
      <c r="BJ328" s="8" t="s">
        <v>217</v>
      </c>
      <c r="BK328" s="119" t="s">
        <v>523</v>
      </c>
    </row>
    <row r="329" spans="2:63" s="1" customFormat="1">
      <c r="B329" s="19"/>
      <c r="D329" s="121" t="s">
        <v>131</v>
      </c>
      <c r="F329" s="122" t="s">
        <v>522</v>
      </c>
      <c r="J329" s="19"/>
      <c r="K329" s="123"/>
      <c r="R329" s="40"/>
      <c r="AR329" s="8" t="s">
        <v>131</v>
      </c>
      <c r="AS329" s="8" t="s">
        <v>70</v>
      </c>
    </row>
    <row r="330" spans="2:63" s="1" customFormat="1" ht="19.5">
      <c r="B330" s="19"/>
      <c r="D330" s="121" t="s">
        <v>146</v>
      </c>
      <c r="F330" s="124" t="s">
        <v>524</v>
      </c>
      <c r="J330" s="19"/>
      <c r="K330" s="123"/>
      <c r="R330" s="40"/>
      <c r="AR330" s="8" t="s">
        <v>146</v>
      </c>
      <c r="AS330" s="8" t="s">
        <v>70</v>
      </c>
    </row>
    <row r="331" spans="2:63" s="1" customFormat="1" ht="24.2" customHeight="1">
      <c r="B331" s="19"/>
      <c r="C331" s="110" t="s">
        <v>525</v>
      </c>
      <c r="D331" s="110" t="s">
        <v>125</v>
      </c>
      <c r="E331" s="111" t="s">
        <v>526</v>
      </c>
      <c r="F331" s="112" t="s">
        <v>527</v>
      </c>
      <c r="G331" s="113" t="s">
        <v>327</v>
      </c>
      <c r="H331" s="114">
        <v>2946.0639999999999</v>
      </c>
      <c r="I331" s="112" t="s">
        <v>151</v>
      </c>
      <c r="J331" s="19"/>
      <c r="K331" s="115" t="s">
        <v>1</v>
      </c>
      <c r="L331" s="116" t="s">
        <v>27</v>
      </c>
      <c r="M331" s="117">
        <v>0</v>
      </c>
      <c r="N331" s="117">
        <f>M331*H331</f>
        <v>0</v>
      </c>
      <c r="O331" s="117">
        <v>0</v>
      </c>
      <c r="P331" s="117">
        <f>O331*H331</f>
        <v>0</v>
      </c>
      <c r="Q331" s="117">
        <v>0</v>
      </c>
      <c r="R331" s="118">
        <f>Q331*H331</f>
        <v>0</v>
      </c>
      <c r="AP331" s="119" t="s">
        <v>217</v>
      </c>
      <c r="AR331" s="119" t="s">
        <v>125</v>
      </c>
      <c r="AS331" s="119" t="s">
        <v>70</v>
      </c>
      <c r="AW331" s="8" t="s">
        <v>122</v>
      </c>
      <c r="BC331" s="120" t="e">
        <f>IF(L331="základní",#REF!,0)</f>
        <v>#REF!</v>
      </c>
      <c r="BD331" s="120">
        <f>IF(L331="snížená",#REF!,0)</f>
        <v>0</v>
      </c>
      <c r="BE331" s="120">
        <f>IF(L331="zákl. přenesená",#REF!,0)</f>
        <v>0</v>
      </c>
      <c r="BF331" s="120">
        <f>IF(L331="sníž. přenesená",#REF!,0)</f>
        <v>0</v>
      </c>
      <c r="BG331" s="120">
        <f>IF(L331="nulová",#REF!,0)</f>
        <v>0</v>
      </c>
      <c r="BH331" s="8" t="s">
        <v>68</v>
      </c>
      <c r="BI331" s="120" t="e">
        <f>ROUND(#REF!*H331,2)</f>
        <v>#REF!</v>
      </c>
      <c r="BJ331" s="8" t="s">
        <v>217</v>
      </c>
      <c r="BK331" s="119" t="s">
        <v>528</v>
      </c>
    </row>
    <row r="332" spans="2:63" s="1" customFormat="1" ht="29.25">
      <c r="B332" s="19"/>
      <c r="D332" s="121" t="s">
        <v>131</v>
      </c>
      <c r="F332" s="122" t="s">
        <v>529</v>
      </c>
      <c r="J332" s="19"/>
      <c r="K332" s="123"/>
      <c r="R332" s="40"/>
      <c r="AR332" s="8" t="s">
        <v>131</v>
      </c>
      <c r="AS332" s="8" t="s">
        <v>70</v>
      </c>
    </row>
    <row r="333" spans="2:63" s="1" customFormat="1">
      <c r="B333" s="19"/>
      <c r="D333" s="125" t="s">
        <v>154</v>
      </c>
      <c r="F333" s="126" t="s">
        <v>530</v>
      </c>
      <c r="J333" s="19"/>
      <c r="K333" s="123"/>
      <c r="R333" s="40"/>
      <c r="AR333" s="8" t="s">
        <v>154</v>
      </c>
      <c r="AS333" s="8" t="s">
        <v>70</v>
      </c>
    </row>
    <row r="334" spans="2:63" s="100" customFormat="1" ht="22.9" customHeight="1">
      <c r="B334" s="101"/>
      <c r="D334" s="102" t="s">
        <v>59</v>
      </c>
      <c r="E334" s="109" t="s">
        <v>531</v>
      </c>
      <c r="F334" s="109" t="s">
        <v>532</v>
      </c>
      <c r="J334" s="101"/>
      <c r="K334" s="104"/>
      <c r="N334" s="105">
        <f>SUM(N335:N355)</f>
        <v>1102.8033549999998</v>
      </c>
      <c r="P334" s="105">
        <f>SUM(P335:P355)</f>
        <v>0.59593855178799993</v>
      </c>
      <c r="R334" s="106">
        <f>SUM(R335:R355)</f>
        <v>0</v>
      </c>
      <c r="AP334" s="102" t="s">
        <v>70</v>
      </c>
      <c r="AR334" s="107" t="s">
        <v>59</v>
      </c>
      <c r="AS334" s="107" t="s">
        <v>68</v>
      </c>
      <c r="AW334" s="102" t="s">
        <v>122</v>
      </c>
      <c r="BI334" s="108" t="e">
        <f>SUM(BI335:BI355)</f>
        <v>#REF!</v>
      </c>
    </row>
    <row r="335" spans="2:63" s="1" customFormat="1" ht="24.2" customHeight="1">
      <c r="B335" s="19"/>
      <c r="C335" s="110" t="s">
        <v>533</v>
      </c>
      <c r="D335" s="110" t="s">
        <v>125</v>
      </c>
      <c r="E335" s="111" t="s">
        <v>534</v>
      </c>
      <c r="F335" s="112" t="s">
        <v>535</v>
      </c>
      <c r="G335" s="113" t="s">
        <v>247</v>
      </c>
      <c r="H335" s="114">
        <v>1474.8</v>
      </c>
      <c r="I335" s="112" t="s">
        <v>151</v>
      </c>
      <c r="J335" s="19"/>
      <c r="K335" s="115" t="s">
        <v>1</v>
      </c>
      <c r="L335" s="116" t="s">
        <v>27</v>
      </c>
      <c r="M335" s="117">
        <v>9.2999999999999999E-2</v>
      </c>
      <c r="N335" s="117">
        <f>M335*H335</f>
        <v>137.15639999999999</v>
      </c>
      <c r="O335" s="117">
        <v>2.4232000000000001E-5</v>
      </c>
      <c r="P335" s="117">
        <f>O335*H335</f>
        <v>3.5737353600000001E-2</v>
      </c>
      <c r="Q335" s="117">
        <v>0</v>
      </c>
      <c r="R335" s="118">
        <f>Q335*H335</f>
        <v>0</v>
      </c>
      <c r="AP335" s="119" t="s">
        <v>217</v>
      </c>
      <c r="AR335" s="119" t="s">
        <v>125</v>
      </c>
      <c r="AS335" s="119" t="s">
        <v>70</v>
      </c>
      <c r="AW335" s="8" t="s">
        <v>122</v>
      </c>
      <c r="BC335" s="120" t="e">
        <f>IF(L335="základní",#REF!,0)</f>
        <v>#REF!</v>
      </c>
      <c r="BD335" s="120">
        <f>IF(L335="snížená",#REF!,0)</f>
        <v>0</v>
      </c>
      <c r="BE335" s="120">
        <f>IF(L335="zákl. přenesená",#REF!,0)</f>
        <v>0</v>
      </c>
      <c r="BF335" s="120">
        <f>IF(L335="sníž. přenesená",#REF!,0)</f>
        <v>0</v>
      </c>
      <c r="BG335" s="120">
        <f>IF(L335="nulová",#REF!,0)</f>
        <v>0</v>
      </c>
      <c r="BH335" s="8" t="s">
        <v>68</v>
      </c>
      <c r="BI335" s="120" t="e">
        <f>ROUND(#REF!*H335,2)</f>
        <v>#REF!</v>
      </c>
      <c r="BJ335" s="8" t="s">
        <v>217</v>
      </c>
      <c r="BK335" s="119" t="s">
        <v>536</v>
      </c>
    </row>
    <row r="336" spans="2:63" s="1" customFormat="1" ht="19.5">
      <c r="B336" s="19"/>
      <c r="D336" s="121" t="s">
        <v>131</v>
      </c>
      <c r="F336" s="122" t="s">
        <v>537</v>
      </c>
      <c r="J336" s="19"/>
      <c r="K336" s="123"/>
      <c r="R336" s="40"/>
      <c r="AR336" s="8" t="s">
        <v>131</v>
      </c>
      <c r="AS336" s="8" t="s">
        <v>70</v>
      </c>
    </row>
    <row r="337" spans="2:63" s="1" customFormat="1">
      <c r="B337" s="19"/>
      <c r="D337" s="125" t="s">
        <v>154</v>
      </c>
      <c r="F337" s="126" t="s">
        <v>538</v>
      </c>
      <c r="J337" s="19"/>
      <c r="K337" s="123"/>
      <c r="R337" s="40"/>
      <c r="AR337" s="8" t="s">
        <v>154</v>
      </c>
      <c r="AS337" s="8" t="s">
        <v>70</v>
      </c>
    </row>
    <row r="338" spans="2:63" s="1" customFormat="1" ht="21.75" customHeight="1">
      <c r="B338" s="19"/>
      <c r="C338" s="110" t="s">
        <v>539</v>
      </c>
      <c r="D338" s="110" t="s">
        <v>125</v>
      </c>
      <c r="E338" s="111" t="s">
        <v>540</v>
      </c>
      <c r="F338" s="112" t="s">
        <v>541</v>
      </c>
      <c r="G338" s="113" t="s">
        <v>247</v>
      </c>
      <c r="H338" s="114">
        <v>669.73299999999995</v>
      </c>
      <c r="I338" s="112" t="s">
        <v>151</v>
      </c>
      <c r="J338" s="19"/>
      <c r="K338" s="115" t="s">
        <v>1</v>
      </c>
      <c r="L338" s="116" t="s">
        <v>27</v>
      </c>
      <c r="M338" s="117">
        <v>0.32600000000000001</v>
      </c>
      <c r="N338" s="117">
        <f>M338*H338</f>
        <v>218.33295799999999</v>
      </c>
      <c r="O338" s="117">
        <v>2.4232000000000001E-5</v>
      </c>
      <c r="P338" s="117">
        <f>O338*H338</f>
        <v>1.6228970055999999E-2</v>
      </c>
      <c r="Q338" s="117">
        <v>0</v>
      </c>
      <c r="R338" s="118">
        <f>Q338*H338</f>
        <v>0</v>
      </c>
      <c r="AP338" s="119" t="s">
        <v>217</v>
      </c>
      <c r="AR338" s="119" t="s">
        <v>125</v>
      </c>
      <c r="AS338" s="119" t="s">
        <v>70</v>
      </c>
      <c r="AW338" s="8" t="s">
        <v>122</v>
      </c>
      <c r="BC338" s="120" t="e">
        <f>IF(L338="základní",#REF!,0)</f>
        <v>#REF!</v>
      </c>
      <c r="BD338" s="120">
        <f>IF(L338="snížená",#REF!,0)</f>
        <v>0</v>
      </c>
      <c r="BE338" s="120">
        <f>IF(L338="zákl. přenesená",#REF!,0)</f>
        <v>0</v>
      </c>
      <c r="BF338" s="120">
        <f>IF(L338="sníž. přenesená",#REF!,0)</f>
        <v>0</v>
      </c>
      <c r="BG338" s="120">
        <f>IF(L338="nulová",#REF!,0)</f>
        <v>0</v>
      </c>
      <c r="BH338" s="8" t="s">
        <v>68</v>
      </c>
      <c r="BI338" s="120" t="e">
        <f>ROUND(#REF!*H338,2)</f>
        <v>#REF!</v>
      </c>
      <c r="BJ338" s="8" t="s">
        <v>217</v>
      </c>
      <c r="BK338" s="119" t="s">
        <v>542</v>
      </c>
    </row>
    <row r="339" spans="2:63" s="1" customFormat="1">
      <c r="B339" s="19"/>
      <c r="D339" s="121" t="s">
        <v>131</v>
      </c>
      <c r="F339" s="122" t="s">
        <v>543</v>
      </c>
      <c r="J339" s="19"/>
      <c r="K339" s="123"/>
      <c r="R339" s="40"/>
      <c r="AR339" s="8" t="s">
        <v>131</v>
      </c>
      <c r="AS339" s="8" t="s">
        <v>70</v>
      </c>
    </row>
    <row r="340" spans="2:63" s="1" customFormat="1">
      <c r="B340" s="19"/>
      <c r="D340" s="125" t="s">
        <v>154</v>
      </c>
      <c r="F340" s="126" t="s">
        <v>544</v>
      </c>
      <c r="J340" s="19"/>
      <c r="K340" s="123"/>
      <c r="R340" s="40"/>
      <c r="AR340" s="8" t="s">
        <v>154</v>
      </c>
      <c r="AS340" s="8" t="s">
        <v>70</v>
      </c>
    </row>
    <row r="341" spans="2:63" s="1" customFormat="1" ht="21.75" customHeight="1">
      <c r="B341" s="19"/>
      <c r="C341" s="110" t="s">
        <v>545</v>
      </c>
      <c r="D341" s="110" t="s">
        <v>125</v>
      </c>
      <c r="E341" s="111" t="s">
        <v>546</v>
      </c>
      <c r="F341" s="112" t="s">
        <v>547</v>
      </c>
      <c r="G341" s="113" t="s">
        <v>247</v>
      </c>
      <c r="H341" s="114">
        <v>2341.2649999999999</v>
      </c>
      <c r="I341" s="112" t="s">
        <v>151</v>
      </c>
      <c r="J341" s="19"/>
      <c r="K341" s="115" t="s">
        <v>1</v>
      </c>
      <c r="L341" s="116" t="s">
        <v>27</v>
      </c>
      <c r="M341" s="117">
        <v>0.01</v>
      </c>
      <c r="N341" s="117">
        <f>M341*H341</f>
        <v>23.412649999999999</v>
      </c>
      <c r="O341" s="117">
        <v>0</v>
      </c>
      <c r="P341" s="117">
        <f>O341*H341</f>
        <v>0</v>
      </c>
      <c r="Q341" s="117">
        <v>0</v>
      </c>
      <c r="R341" s="118">
        <f>Q341*H341</f>
        <v>0</v>
      </c>
      <c r="AP341" s="119" t="s">
        <v>217</v>
      </c>
      <c r="AR341" s="119" t="s">
        <v>125</v>
      </c>
      <c r="AS341" s="119" t="s">
        <v>70</v>
      </c>
      <c r="AW341" s="8" t="s">
        <v>122</v>
      </c>
      <c r="BC341" s="120" t="e">
        <f>IF(L341="základní",#REF!,0)</f>
        <v>#REF!</v>
      </c>
      <c r="BD341" s="120">
        <f>IF(L341="snížená",#REF!,0)</f>
        <v>0</v>
      </c>
      <c r="BE341" s="120">
        <f>IF(L341="zákl. přenesená",#REF!,0)</f>
        <v>0</v>
      </c>
      <c r="BF341" s="120">
        <f>IF(L341="sníž. přenesená",#REF!,0)</f>
        <v>0</v>
      </c>
      <c r="BG341" s="120">
        <f>IF(L341="nulová",#REF!,0)</f>
        <v>0</v>
      </c>
      <c r="BH341" s="8" t="s">
        <v>68</v>
      </c>
      <c r="BI341" s="120" t="e">
        <f>ROUND(#REF!*H341,2)</f>
        <v>#REF!</v>
      </c>
      <c r="BJ341" s="8" t="s">
        <v>217</v>
      </c>
      <c r="BK341" s="119" t="s">
        <v>548</v>
      </c>
    </row>
    <row r="342" spans="2:63" s="1" customFormat="1" ht="19.5">
      <c r="B342" s="19"/>
      <c r="D342" s="121" t="s">
        <v>131</v>
      </c>
      <c r="F342" s="122" t="s">
        <v>549</v>
      </c>
      <c r="J342" s="19"/>
      <c r="K342" s="123"/>
      <c r="R342" s="40"/>
      <c r="AR342" s="8" t="s">
        <v>131</v>
      </c>
      <c r="AS342" s="8" t="s">
        <v>70</v>
      </c>
    </row>
    <row r="343" spans="2:63" s="1" customFormat="1">
      <c r="B343" s="19"/>
      <c r="D343" s="125" t="s">
        <v>154</v>
      </c>
      <c r="F343" s="126" t="s">
        <v>550</v>
      </c>
      <c r="J343" s="19"/>
      <c r="K343" s="123"/>
      <c r="R343" s="40"/>
      <c r="AR343" s="8" t="s">
        <v>154</v>
      </c>
      <c r="AS343" s="8" t="s">
        <v>70</v>
      </c>
    </row>
    <row r="344" spans="2:63" s="1" customFormat="1" ht="24.2" customHeight="1">
      <c r="B344" s="19"/>
      <c r="C344" s="110" t="s">
        <v>551</v>
      </c>
      <c r="D344" s="110" t="s">
        <v>125</v>
      </c>
      <c r="E344" s="111" t="s">
        <v>552</v>
      </c>
      <c r="F344" s="112" t="s">
        <v>553</v>
      </c>
      <c r="G344" s="113" t="s">
        <v>247</v>
      </c>
      <c r="H344" s="114">
        <v>1474.8</v>
      </c>
      <c r="I344" s="112" t="s">
        <v>151</v>
      </c>
      <c r="J344" s="19"/>
      <c r="K344" s="115" t="s">
        <v>1</v>
      </c>
      <c r="L344" s="116" t="s">
        <v>27</v>
      </c>
      <c r="M344" s="117">
        <v>0.29099999999999998</v>
      </c>
      <c r="N344" s="117">
        <f>M344*H344</f>
        <v>429.16679999999997</v>
      </c>
      <c r="O344" s="117">
        <v>2.1599999999999999E-4</v>
      </c>
      <c r="P344" s="117">
        <f>O344*H344</f>
        <v>0.31855679999999997</v>
      </c>
      <c r="Q344" s="117">
        <v>0</v>
      </c>
      <c r="R344" s="118">
        <f>Q344*H344</f>
        <v>0</v>
      </c>
      <c r="AP344" s="119" t="s">
        <v>217</v>
      </c>
      <c r="AR344" s="119" t="s">
        <v>125</v>
      </c>
      <c r="AS344" s="119" t="s">
        <v>70</v>
      </c>
      <c r="AW344" s="8" t="s">
        <v>122</v>
      </c>
      <c r="BC344" s="120" t="e">
        <f>IF(L344="základní",#REF!,0)</f>
        <v>#REF!</v>
      </c>
      <c r="BD344" s="120">
        <f>IF(L344="snížená",#REF!,0)</f>
        <v>0</v>
      </c>
      <c r="BE344" s="120">
        <f>IF(L344="zákl. přenesená",#REF!,0)</f>
        <v>0</v>
      </c>
      <c r="BF344" s="120">
        <f>IF(L344="sníž. přenesená",#REF!,0)</f>
        <v>0</v>
      </c>
      <c r="BG344" s="120">
        <f>IF(L344="nulová",#REF!,0)</f>
        <v>0</v>
      </c>
      <c r="BH344" s="8" t="s">
        <v>68</v>
      </c>
      <c r="BI344" s="120" t="e">
        <f>ROUND(#REF!*H344,2)</f>
        <v>#REF!</v>
      </c>
      <c r="BJ344" s="8" t="s">
        <v>217</v>
      </c>
      <c r="BK344" s="119" t="s">
        <v>554</v>
      </c>
    </row>
    <row r="345" spans="2:63" s="1" customFormat="1" ht="29.25">
      <c r="B345" s="19"/>
      <c r="D345" s="121" t="s">
        <v>131</v>
      </c>
      <c r="F345" s="122" t="s">
        <v>555</v>
      </c>
      <c r="J345" s="19"/>
      <c r="K345" s="123"/>
      <c r="R345" s="40"/>
      <c r="AR345" s="8" t="s">
        <v>131</v>
      </c>
      <c r="AS345" s="8" t="s">
        <v>70</v>
      </c>
    </row>
    <row r="346" spans="2:63" s="1" customFormat="1">
      <c r="B346" s="19"/>
      <c r="D346" s="125" t="s">
        <v>154</v>
      </c>
      <c r="F346" s="126" t="s">
        <v>556</v>
      </c>
      <c r="J346" s="19"/>
      <c r="K346" s="123"/>
      <c r="R346" s="40"/>
      <c r="AR346" s="8" t="s">
        <v>154</v>
      </c>
      <c r="AS346" s="8" t="s">
        <v>70</v>
      </c>
    </row>
    <row r="347" spans="2:63" s="1" customFormat="1" ht="24.2" customHeight="1">
      <c r="B347" s="19"/>
      <c r="C347" s="110" t="s">
        <v>557</v>
      </c>
      <c r="D347" s="110" t="s">
        <v>125</v>
      </c>
      <c r="E347" s="111" t="s">
        <v>558</v>
      </c>
      <c r="F347" s="112" t="s">
        <v>559</v>
      </c>
      <c r="G347" s="113" t="s">
        <v>247</v>
      </c>
      <c r="H347" s="114">
        <v>904.14099999999996</v>
      </c>
      <c r="I347" s="112" t="s">
        <v>151</v>
      </c>
      <c r="J347" s="19"/>
      <c r="K347" s="115" t="s">
        <v>1</v>
      </c>
      <c r="L347" s="116" t="s">
        <v>27</v>
      </c>
      <c r="M347" s="117">
        <v>0.3</v>
      </c>
      <c r="N347" s="117">
        <f>M347*H347</f>
        <v>271.2423</v>
      </c>
      <c r="O347" s="117">
        <v>2.475E-4</v>
      </c>
      <c r="P347" s="117">
        <f>O347*H347</f>
        <v>0.22377489749999999</v>
      </c>
      <c r="Q347" s="117">
        <v>0</v>
      </c>
      <c r="R347" s="118">
        <f>Q347*H347</f>
        <v>0</v>
      </c>
      <c r="AP347" s="119" t="s">
        <v>217</v>
      </c>
      <c r="AR347" s="119" t="s">
        <v>125</v>
      </c>
      <c r="AS347" s="119" t="s">
        <v>70</v>
      </c>
      <c r="AW347" s="8" t="s">
        <v>122</v>
      </c>
      <c r="BC347" s="120" t="e">
        <f>IF(L347="základní",#REF!,0)</f>
        <v>#REF!</v>
      </c>
      <c r="BD347" s="120">
        <f>IF(L347="snížená",#REF!,0)</f>
        <v>0</v>
      </c>
      <c r="BE347" s="120">
        <f>IF(L347="zákl. přenesená",#REF!,0)</f>
        <v>0</v>
      </c>
      <c r="BF347" s="120">
        <f>IF(L347="sníž. přenesená",#REF!,0)</f>
        <v>0</v>
      </c>
      <c r="BG347" s="120">
        <f>IF(L347="nulová",#REF!,0)</f>
        <v>0</v>
      </c>
      <c r="BH347" s="8" t="s">
        <v>68</v>
      </c>
      <c r="BI347" s="120" t="e">
        <f>ROUND(#REF!*H347,2)</f>
        <v>#REF!</v>
      </c>
      <c r="BJ347" s="8" t="s">
        <v>217</v>
      </c>
      <c r="BK347" s="119" t="s">
        <v>560</v>
      </c>
    </row>
    <row r="348" spans="2:63" s="1" customFormat="1">
      <c r="B348" s="19"/>
      <c r="D348" s="121" t="s">
        <v>131</v>
      </c>
      <c r="F348" s="122" t="s">
        <v>561</v>
      </c>
      <c r="J348" s="19"/>
      <c r="K348" s="123"/>
      <c r="R348" s="40"/>
      <c r="AR348" s="8" t="s">
        <v>131</v>
      </c>
      <c r="AS348" s="8" t="s">
        <v>70</v>
      </c>
    </row>
    <row r="349" spans="2:63" s="1" customFormat="1">
      <c r="B349" s="19"/>
      <c r="D349" s="125" t="s">
        <v>154</v>
      </c>
      <c r="F349" s="126" t="s">
        <v>562</v>
      </c>
      <c r="J349" s="19"/>
      <c r="K349" s="123"/>
      <c r="R349" s="40"/>
      <c r="AR349" s="8" t="s">
        <v>154</v>
      </c>
      <c r="AS349" s="8" t="s">
        <v>70</v>
      </c>
    </row>
    <row r="350" spans="2:63" s="1" customFormat="1" ht="24.2" customHeight="1">
      <c r="B350" s="19"/>
      <c r="C350" s="110" t="s">
        <v>563</v>
      </c>
      <c r="D350" s="110" t="s">
        <v>125</v>
      </c>
      <c r="E350" s="111" t="s">
        <v>564</v>
      </c>
      <c r="F350" s="112" t="s">
        <v>565</v>
      </c>
      <c r="G350" s="113" t="s">
        <v>247</v>
      </c>
      <c r="H350" s="114">
        <v>67.700999999999993</v>
      </c>
      <c r="I350" s="112" t="s">
        <v>151</v>
      </c>
      <c r="J350" s="19"/>
      <c r="K350" s="115" t="s">
        <v>1</v>
      </c>
      <c r="L350" s="116" t="s">
        <v>27</v>
      </c>
      <c r="M350" s="117">
        <v>0.34699999999999998</v>
      </c>
      <c r="N350" s="117">
        <f>M350*H350</f>
        <v>23.492246999999995</v>
      </c>
      <c r="O350" s="117">
        <v>2.4232000000000001E-5</v>
      </c>
      <c r="P350" s="117">
        <f>O350*H350</f>
        <v>1.6405306319999999E-3</v>
      </c>
      <c r="Q350" s="117">
        <v>0</v>
      </c>
      <c r="R350" s="118">
        <f>Q350*H350</f>
        <v>0</v>
      </c>
      <c r="AP350" s="119" t="s">
        <v>217</v>
      </c>
      <c r="AR350" s="119" t="s">
        <v>125</v>
      </c>
      <c r="AS350" s="119" t="s">
        <v>70</v>
      </c>
      <c r="AW350" s="8" t="s">
        <v>122</v>
      </c>
      <c r="BC350" s="120" t="e">
        <f>IF(L350="základní",#REF!,0)</f>
        <v>#REF!</v>
      </c>
      <c r="BD350" s="120">
        <f>IF(L350="snížená",#REF!,0)</f>
        <v>0</v>
      </c>
      <c r="BE350" s="120">
        <f>IF(L350="zákl. přenesená",#REF!,0)</f>
        <v>0</v>
      </c>
      <c r="BF350" s="120">
        <f>IF(L350="sníž. přenesená",#REF!,0)</f>
        <v>0</v>
      </c>
      <c r="BG350" s="120">
        <f>IF(L350="nulová",#REF!,0)</f>
        <v>0</v>
      </c>
      <c r="BH350" s="8" t="s">
        <v>68</v>
      </c>
      <c r="BI350" s="120" t="e">
        <f>ROUND(#REF!*H350,2)</f>
        <v>#REF!</v>
      </c>
      <c r="BJ350" s="8" t="s">
        <v>217</v>
      </c>
      <c r="BK350" s="119" t="s">
        <v>566</v>
      </c>
    </row>
    <row r="351" spans="2:63" s="1" customFormat="1" ht="19.5">
      <c r="B351" s="19"/>
      <c r="D351" s="121" t="s">
        <v>131</v>
      </c>
      <c r="F351" s="122" t="s">
        <v>567</v>
      </c>
      <c r="J351" s="19"/>
      <c r="K351" s="123"/>
      <c r="R351" s="40"/>
      <c r="AR351" s="8" t="s">
        <v>131</v>
      </c>
      <c r="AS351" s="8" t="s">
        <v>70</v>
      </c>
    </row>
    <row r="352" spans="2:63" s="1" customFormat="1">
      <c r="B352" s="19"/>
      <c r="D352" s="125" t="s">
        <v>154</v>
      </c>
      <c r="F352" s="126" t="s">
        <v>568</v>
      </c>
      <c r="J352" s="19"/>
      <c r="K352" s="123"/>
      <c r="R352" s="40"/>
      <c r="AR352" s="8" t="s">
        <v>154</v>
      </c>
      <c r="AS352" s="8" t="s">
        <v>70</v>
      </c>
    </row>
    <row r="353" spans="2:63" s="1" customFormat="1" ht="24.2" customHeight="1">
      <c r="B353" s="19"/>
      <c r="C353" s="110" t="s">
        <v>569</v>
      </c>
      <c r="D353" s="110" t="s">
        <v>125</v>
      </c>
      <c r="E353" s="111" t="s">
        <v>570</v>
      </c>
      <c r="F353" s="112" t="s">
        <v>571</v>
      </c>
      <c r="G353" s="113" t="s">
        <v>247</v>
      </c>
      <c r="H353" s="114">
        <v>67.700999999999993</v>
      </c>
      <c r="I353" s="112" t="s">
        <v>1</v>
      </c>
      <c r="J353" s="19"/>
      <c r="K353" s="115" t="s">
        <v>1</v>
      </c>
      <c r="L353" s="116" t="s">
        <v>27</v>
      </c>
      <c r="M353" s="117">
        <v>0</v>
      </c>
      <c r="N353" s="117">
        <f>M353*H353</f>
        <v>0</v>
      </c>
      <c r="O353" s="117">
        <v>0</v>
      </c>
      <c r="P353" s="117">
        <f>O353*H353</f>
        <v>0</v>
      </c>
      <c r="Q353" s="117">
        <v>0</v>
      </c>
      <c r="R353" s="118">
        <f>Q353*H353</f>
        <v>0</v>
      </c>
      <c r="AP353" s="119" t="s">
        <v>217</v>
      </c>
      <c r="AR353" s="119" t="s">
        <v>125</v>
      </c>
      <c r="AS353" s="119" t="s">
        <v>70</v>
      </c>
      <c r="AW353" s="8" t="s">
        <v>122</v>
      </c>
      <c r="BC353" s="120" t="e">
        <f>IF(L353="základní",#REF!,0)</f>
        <v>#REF!</v>
      </c>
      <c r="BD353" s="120">
        <f>IF(L353="snížená",#REF!,0)</f>
        <v>0</v>
      </c>
      <c r="BE353" s="120">
        <f>IF(L353="zákl. přenesená",#REF!,0)</f>
        <v>0</v>
      </c>
      <c r="BF353" s="120">
        <f>IF(L353="sníž. přenesená",#REF!,0)</f>
        <v>0</v>
      </c>
      <c r="BG353" s="120">
        <f>IF(L353="nulová",#REF!,0)</f>
        <v>0</v>
      </c>
      <c r="BH353" s="8" t="s">
        <v>68</v>
      </c>
      <c r="BI353" s="120" t="e">
        <f>ROUND(#REF!*H353,2)</f>
        <v>#REF!</v>
      </c>
      <c r="BJ353" s="8" t="s">
        <v>217</v>
      </c>
      <c r="BK353" s="119" t="s">
        <v>572</v>
      </c>
    </row>
    <row r="354" spans="2:63" s="1" customFormat="1" ht="19.5">
      <c r="B354" s="19"/>
      <c r="D354" s="121" t="s">
        <v>131</v>
      </c>
      <c r="F354" s="122" t="s">
        <v>571</v>
      </c>
      <c r="J354" s="19"/>
      <c r="K354" s="123"/>
      <c r="R354" s="40"/>
      <c r="AR354" s="8" t="s">
        <v>131</v>
      </c>
      <c r="AS354" s="8" t="s">
        <v>70</v>
      </c>
    </row>
    <row r="355" spans="2:63" s="1" customFormat="1" ht="29.25">
      <c r="B355" s="19"/>
      <c r="D355" s="121" t="s">
        <v>146</v>
      </c>
      <c r="F355" s="124" t="s">
        <v>573</v>
      </c>
      <c r="J355" s="19"/>
      <c r="K355" s="135"/>
      <c r="L355" s="136"/>
      <c r="M355" s="136"/>
      <c r="N355" s="136"/>
      <c r="O355" s="136"/>
      <c r="P355" s="136"/>
      <c r="Q355" s="136"/>
      <c r="R355" s="137"/>
      <c r="AR355" s="8" t="s">
        <v>146</v>
      </c>
      <c r="AS355" s="8" t="s">
        <v>70</v>
      </c>
    </row>
    <row r="356" spans="2:63" s="1" customFormat="1" ht="6.95" customHeight="1">
      <c r="B356" s="30"/>
      <c r="C356" s="31"/>
      <c r="D356" s="31"/>
      <c r="E356" s="31"/>
      <c r="F356" s="31"/>
      <c r="G356" s="31"/>
      <c r="H356" s="31"/>
      <c r="I356" s="31"/>
      <c r="J356" s="19"/>
    </row>
  </sheetData>
  <sheetProtection algorithmName="SHA-512" hashValue="tp1MlKDtZylYvTnu8N6HMP/4f83GA/7kedo+4EapMDFptofeYQW9uTv0Xjo5X+0O6X+/kIzQXQxVEwo3IMMXuQ==" saltValue="cPQk3Ho8+vuwhVc4C35Wlw==" spinCount="100000" sheet="1" objects="1" scenarios="1"/>
  <autoFilter ref="C127:I355" xr:uid="{00000000-0009-0000-0000-000001000000}"/>
  <mergeCells count="8">
    <mergeCell ref="E118:H118"/>
    <mergeCell ref="E120:H120"/>
    <mergeCell ref="J2:T2"/>
    <mergeCell ref="E7:H7"/>
    <mergeCell ref="E9:H9"/>
    <mergeCell ref="E27:H27"/>
    <mergeCell ref="E85:H85"/>
    <mergeCell ref="E87:H87"/>
  </mergeCells>
  <hyperlinks>
    <hyperlink ref="F143" r:id="rId1" xr:uid="{00000000-0004-0000-0100-000000000000}"/>
    <hyperlink ref="F146" r:id="rId2" xr:uid="{00000000-0004-0000-0100-000001000000}"/>
    <hyperlink ref="F150" r:id="rId3" xr:uid="{00000000-0004-0000-0100-000002000000}"/>
    <hyperlink ref="F153" r:id="rId4" xr:uid="{00000000-0004-0000-0100-000003000000}"/>
    <hyperlink ref="F156" r:id="rId5" xr:uid="{00000000-0004-0000-0100-000004000000}"/>
    <hyperlink ref="F162" r:id="rId6" xr:uid="{00000000-0004-0000-0100-000005000000}"/>
    <hyperlink ref="F165" r:id="rId7" xr:uid="{00000000-0004-0000-0100-000006000000}"/>
    <hyperlink ref="F168" r:id="rId8" xr:uid="{00000000-0004-0000-0100-000007000000}"/>
    <hyperlink ref="F172" r:id="rId9" xr:uid="{00000000-0004-0000-0100-000008000000}"/>
    <hyperlink ref="F177" r:id="rId10" xr:uid="{00000000-0004-0000-0100-000009000000}"/>
    <hyperlink ref="F185" r:id="rId11" xr:uid="{00000000-0004-0000-0100-00000A000000}"/>
    <hyperlink ref="F190" r:id="rId12" xr:uid="{00000000-0004-0000-0100-00000B000000}"/>
    <hyperlink ref="F193" r:id="rId13" xr:uid="{00000000-0004-0000-0100-00000C000000}"/>
    <hyperlink ref="F198" r:id="rId14" xr:uid="{00000000-0004-0000-0100-00000D000000}"/>
    <hyperlink ref="F203" r:id="rId15" xr:uid="{00000000-0004-0000-0100-00000E000000}"/>
    <hyperlink ref="F206" r:id="rId16" xr:uid="{00000000-0004-0000-0100-00000F000000}"/>
    <hyperlink ref="F211" r:id="rId17" xr:uid="{00000000-0004-0000-0100-000010000000}"/>
    <hyperlink ref="F214" r:id="rId18" xr:uid="{00000000-0004-0000-0100-000011000000}"/>
    <hyperlink ref="F217" r:id="rId19" xr:uid="{00000000-0004-0000-0100-000012000000}"/>
    <hyperlink ref="F222" r:id="rId20" xr:uid="{00000000-0004-0000-0100-000013000000}"/>
    <hyperlink ref="F227" r:id="rId21" xr:uid="{00000000-0004-0000-0100-000014000000}"/>
    <hyperlink ref="F230" r:id="rId22" xr:uid="{00000000-0004-0000-0100-000015000000}"/>
    <hyperlink ref="F234" r:id="rId23" xr:uid="{00000000-0004-0000-0100-000016000000}"/>
    <hyperlink ref="F240" r:id="rId24" xr:uid="{00000000-0004-0000-0100-000017000000}"/>
    <hyperlink ref="F243" r:id="rId25" xr:uid="{00000000-0004-0000-0100-000018000000}"/>
    <hyperlink ref="F246" r:id="rId26" xr:uid="{00000000-0004-0000-0100-000019000000}"/>
    <hyperlink ref="F249" r:id="rId27" xr:uid="{00000000-0004-0000-0100-00001A000000}"/>
    <hyperlink ref="F252" r:id="rId28" xr:uid="{00000000-0004-0000-0100-00001B000000}"/>
    <hyperlink ref="F255" r:id="rId29" xr:uid="{00000000-0004-0000-0100-00001C000000}"/>
    <hyperlink ref="F258" r:id="rId30" xr:uid="{00000000-0004-0000-0100-00001D000000}"/>
    <hyperlink ref="F264" r:id="rId31" xr:uid="{00000000-0004-0000-0100-00001E000000}"/>
    <hyperlink ref="F270" r:id="rId32" xr:uid="{00000000-0004-0000-0100-00001F000000}"/>
    <hyperlink ref="F273" r:id="rId33" xr:uid="{00000000-0004-0000-0100-000020000000}"/>
    <hyperlink ref="F276" r:id="rId34" xr:uid="{00000000-0004-0000-0100-000021000000}"/>
    <hyperlink ref="F279" r:id="rId35" xr:uid="{00000000-0004-0000-0100-000022000000}"/>
    <hyperlink ref="F282" r:id="rId36" xr:uid="{00000000-0004-0000-0100-000023000000}"/>
    <hyperlink ref="F285" r:id="rId37" xr:uid="{00000000-0004-0000-0100-000024000000}"/>
    <hyperlink ref="F288" r:id="rId38" xr:uid="{00000000-0004-0000-0100-000025000000}"/>
    <hyperlink ref="F291" r:id="rId39" xr:uid="{00000000-0004-0000-0100-000026000000}"/>
    <hyperlink ref="F294" r:id="rId40" xr:uid="{00000000-0004-0000-0100-000027000000}"/>
    <hyperlink ref="F297" r:id="rId41" xr:uid="{00000000-0004-0000-0100-000028000000}"/>
    <hyperlink ref="F300" r:id="rId42" xr:uid="{00000000-0004-0000-0100-000029000000}"/>
    <hyperlink ref="F303" r:id="rId43" xr:uid="{00000000-0004-0000-0100-00002A000000}"/>
    <hyperlink ref="F306" r:id="rId44" xr:uid="{00000000-0004-0000-0100-00002B000000}"/>
    <hyperlink ref="F310" r:id="rId45" xr:uid="{00000000-0004-0000-0100-00002C000000}"/>
    <hyperlink ref="F315" r:id="rId46" xr:uid="{00000000-0004-0000-0100-00002D000000}"/>
    <hyperlink ref="F318" r:id="rId47" xr:uid="{00000000-0004-0000-0100-00002E000000}"/>
    <hyperlink ref="F322" r:id="rId48" xr:uid="{00000000-0004-0000-0100-00002F000000}"/>
    <hyperlink ref="F327" r:id="rId49" xr:uid="{00000000-0004-0000-0100-000030000000}"/>
    <hyperlink ref="F333" r:id="rId50" xr:uid="{00000000-0004-0000-0100-000031000000}"/>
    <hyperlink ref="F337" r:id="rId51" xr:uid="{00000000-0004-0000-0100-000032000000}"/>
    <hyperlink ref="F340" r:id="rId52" xr:uid="{00000000-0004-0000-0100-000033000000}"/>
    <hyperlink ref="F343" r:id="rId53" xr:uid="{00000000-0004-0000-0100-000034000000}"/>
    <hyperlink ref="F346" r:id="rId54" xr:uid="{00000000-0004-0000-0100-000035000000}"/>
    <hyperlink ref="F349" r:id="rId55" xr:uid="{00000000-0004-0000-0100-000036000000}"/>
    <hyperlink ref="F352" r:id="rId56" xr:uid="{00000000-0004-0000-0100-00003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K499"/>
  <sheetViews>
    <sheetView showGridLines="0" topLeftCell="A9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9"/>
      <c r="K2" s="140"/>
      <c r="L2" s="140"/>
      <c r="M2" s="140"/>
      <c r="N2" s="140"/>
      <c r="O2" s="140"/>
      <c r="P2" s="140"/>
      <c r="Q2" s="140"/>
      <c r="R2" s="140"/>
      <c r="S2" s="140"/>
      <c r="T2" s="140"/>
      <c r="AR2" s="8" t="s">
        <v>73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1" t="str">
        <f>'Rekapitulace stavby'!K6</f>
        <v>Údržba, opravy a odstraňování závad u SPS v obvodu OŘ HKR</v>
      </c>
      <c r="F7" s="162"/>
      <c r="G7" s="162"/>
      <c r="H7" s="162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5" t="s">
        <v>574</v>
      </c>
      <c r="F9" s="163"/>
      <c r="G9" s="163"/>
      <c r="H9" s="163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9" t="s">
        <v>1</v>
      </c>
      <c r="F27" s="149"/>
      <c r="G27" s="149"/>
      <c r="H27" s="149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ROUND((SUM(BE136:BE498)),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ROUND((SUM(BF136:BF498)),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ROUND((SUM(BG136:BG498)),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1" t="str">
        <f>E7</f>
        <v>Údržba, opravy a odstraňování závad u SPS v obvodu OŘ HKR</v>
      </c>
      <c r="F85" s="162"/>
      <c r="G85" s="162"/>
      <c r="H85" s="162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5" t="str">
        <f>E9</f>
        <v>002 - Oprava vnějšího pláště</v>
      </c>
      <c r="F87" s="163"/>
      <c r="G87" s="163"/>
      <c r="H87" s="163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97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575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576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577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578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100</v>
      </c>
      <c r="E103" s="91"/>
      <c r="F103" s="91"/>
      <c r="G103" s="91"/>
      <c r="H103" s="91"/>
      <c r="J103" s="89"/>
    </row>
    <row r="104" spans="2:10" s="84" customFormat="1" ht="24.95" customHeight="1">
      <c r="B104" s="85"/>
      <c r="D104" s="86" t="s">
        <v>101</v>
      </c>
      <c r="E104" s="87"/>
      <c r="F104" s="87"/>
      <c r="G104" s="87"/>
      <c r="H104" s="87"/>
      <c r="J104" s="85"/>
    </row>
    <row r="105" spans="2:10" s="88" customFormat="1" ht="19.899999999999999" customHeight="1">
      <c r="B105" s="89"/>
      <c r="D105" s="90" t="s">
        <v>579</v>
      </c>
      <c r="E105" s="91"/>
      <c r="F105" s="91"/>
      <c r="G105" s="91"/>
      <c r="H105" s="91"/>
      <c r="J105" s="89"/>
    </row>
    <row r="106" spans="2:10" s="88" customFormat="1" ht="19.899999999999999" customHeight="1">
      <c r="B106" s="89"/>
      <c r="D106" s="90" t="s">
        <v>580</v>
      </c>
      <c r="E106" s="91"/>
      <c r="F106" s="91"/>
      <c r="G106" s="91"/>
      <c r="H106" s="91"/>
      <c r="J106" s="89"/>
    </row>
    <row r="107" spans="2:10" s="88" customFormat="1" ht="19.899999999999999" customHeight="1">
      <c r="B107" s="89"/>
      <c r="D107" s="90" t="s">
        <v>581</v>
      </c>
      <c r="E107" s="91"/>
      <c r="F107" s="91"/>
      <c r="G107" s="91"/>
      <c r="H107" s="91"/>
      <c r="J107" s="89"/>
    </row>
    <row r="108" spans="2:10" s="88" customFormat="1" ht="19.899999999999999" customHeight="1">
      <c r="B108" s="89"/>
      <c r="D108" s="90" t="s">
        <v>582</v>
      </c>
      <c r="E108" s="91"/>
      <c r="F108" s="91"/>
      <c r="G108" s="91"/>
      <c r="H108" s="91"/>
      <c r="J108" s="89"/>
    </row>
    <row r="109" spans="2:10" s="88" customFormat="1" ht="19.899999999999999" customHeight="1">
      <c r="B109" s="89"/>
      <c r="D109" s="90" t="s">
        <v>104</v>
      </c>
      <c r="E109" s="91"/>
      <c r="F109" s="91"/>
      <c r="G109" s="91"/>
      <c r="H109" s="91"/>
      <c r="J109" s="89"/>
    </row>
    <row r="110" spans="2:10" s="88" customFormat="1" ht="19.899999999999999" customHeight="1">
      <c r="B110" s="89"/>
      <c r="D110" s="90" t="s">
        <v>583</v>
      </c>
      <c r="E110" s="91"/>
      <c r="F110" s="91"/>
      <c r="G110" s="91"/>
      <c r="H110" s="91"/>
      <c r="J110" s="89"/>
    </row>
    <row r="111" spans="2:10" s="88" customFormat="1" ht="19.899999999999999" customHeight="1">
      <c r="B111" s="89"/>
      <c r="D111" s="90" t="s">
        <v>106</v>
      </c>
      <c r="E111" s="91"/>
      <c r="F111" s="91"/>
      <c r="G111" s="91"/>
      <c r="H111" s="91"/>
      <c r="J111" s="89"/>
    </row>
    <row r="112" spans="2:10" s="88" customFormat="1" ht="19.899999999999999" customHeight="1">
      <c r="B112" s="89"/>
      <c r="D112" s="90" t="s">
        <v>584</v>
      </c>
      <c r="E112" s="91"/>
      <c r="F112" s="91"/>
      <c r="G112" s="91"/>
      <c r="H112" s="91"/>
      <c r="J112" s="89"/>
    </row>
    <row r="113" spans="2:10" s="88" customFormat="1" ht="19.899999999999999" customHeight="1">
      <c r="B113" s="89"/>
      <c r="D113" s="90" t="s">
        <v>585</v>
      </c>
      <c r="E113" s="91"/>
      <c r="F113" s="91"/>
      <c r="G113" s="91"/>
      <c r="H113" s="91"/>
      <c r="J113" s="89"/>
    </row>
    <row r="114" spans="2:10" s="88" customFormat="1" ht="19.899999999999999" customHeight="1">
      <c r="B114" s="89"/>
      <c r="D114" s="90" t="s">
        <v>586</v>
      </c>
      <c r="E114" s="91"/>
      <c r="F114" s="91"/>
      <c r="G114" s="91"/>
      <c r="H114" s="91"/>
      <c r="J114" s="89"/>
    </row>
    <row r="115" spans="2:10" s="84" customFormat="1" ht="24.95" customHeight="1">
      <c r="B115" s="85"/>
      <c r="D115" s="86" t="s">
        <v>587</v>
      </c>
      <c r="E115" s="87"/>
      <c r="F115" s="87"/>
      <c r="G115" s="87"/>
      <c r="H115" s="87"/>
      <c r="J115" s="85"/>
    </row>
    <row r="116" spans="2:10" s="84" customFormat="1" ht="24.95" customHeight="1">
      <c r="B116" s="85"/>
      <c r="D116" s="86" t="s">
        <v>588</v>
      </c>
      <c r="E116" s="87"/>
      <c r="F116" s="87"/>
      <c r="G116" s="87"/>
      <c r="H116" s="87"/>
      <c r="J116" s="85"/>
    </row>
    <row r="117" spans="2:10" s="1" customFormat="1" ht="21.75" customHeight="1">
      <c r="B117" s="19"/>
      <c r="J117" s="19"/>
    </row>
    <row r="118" spans="2:10" s="1" customFormat="1" ht="6.95" customHeight="1">
      <c r="B118" s="30"/>
      <c r="C118" s="31"/>
      <c r="D118" s="31"/>
      <c r="E118" s="31"/>
      <c r="F118" s="31"/>
      <c r="G118" s="31"/>
      <c r="H118" s="31"/>
      <c r="I118" s="31"/>
      <c r="J118" s="19"/>
    </row>
    <row r="122" spans="2:10" s="1" customFormat="1" ht="6.95" customHeight="1">
      <c r="B122" s="32"/>
      <c r="C122" s="33"/>
      <c r="D122" s="33"/>
      <c r="E122" s="33"/>
      <c r="F122" s="33"/>
      <c r="G122" s="33"/>
      <c r="H122" s="33"/>
      <c r="I122" s="33"/>
      <c r="J122" s="19"/>
    </row>
    <row r="123" spans="2:10" s="1" customFormat="1" ht="24.95" customHeight="1">
      <c r="B123" s="19"/>
      <c r="C123" s="12" t="s">
        <v>108</v>
      </c>
      <c r="J123" s="19"/>
    </row>
    <row r="124" spans="2:10" s="1" customFormat="1" ht="6.95" customHeight="1">
      <c r="B124" s="19"/>
      <c r="J124" s="19"/>
    </row>
    <row r="125" spans="2:10" s="1" customFormat="1" ht="12" customHeight="1">
      <c r="B125" s="19"/>
      <c r="C125" s="17" t="s">
        <v>13</v>
      </c>
      <c r="J125" s="19"/>
    </row>
    <row r="126" spans="2:10" s="1" customFormat="1" ht="16.5" customHeight="1">
      <c r="B126" s="19"/>
      <c r="E126" s="161" t="str">
        <f>E7</f>
        <v>Údržba, opravy a odstraňování závad u SPS v obvodu OŘ HKR</v>
      </c>
      <c r="F126" s="162"/>
      <c r="G126" s="162"/>
      <c r="H126" s="162"/>
      <c r="J126" s="19"/>
    </row>
    <row r="127" spans="2:10" s="1" customFormat="1" ht="12" customHeight="1">
      <c r="B127" s="19"/>
      <c r="C127" s="17" t="s">
        <v>90</v>
      </c>
      <c r="J127" s="19"/>
    </row>
    <row r="128" spans="2:10" s="1" customFormat="1" ht="16.5" customHeight="1">
      <c r="B128" s="19"/>
      <c r="E128" s="155" t="str">
        <f>E9</f>
        <v>002 - Oprava vnějšího pláště</v>
      </c>
      <c r="F128" s="163"/>
      <c r="G128" s="163"/>
      <c r="H128" s="163"/>
      <c r="J128" s="19"/>
    </row>
    <row r="129" spans="2:63" s="1" customFormat="1" ht="6.95" customHeight="1">
      <c r="B129" s="19"/>
      <c r="J129" s="19"/>
    </row>
    <row r="130" spans="2:63" s="1" customFormat="1" ht="12" customHeight="1">
      <c r="B130" s="19"/>
      <c r="C130" s="17" t="s">
        <v>16</v>
      </c>
      <c r="F130" s="15" t="str">
        <f>F12</f>
        <v xml:space="preserve"> </v>
      </c>
      <c r="J130" s="19"/>
    </row>
    <row r="131" spans="2:63" s="1" customFormat="1" ht="6.95" customHeight="1">
      <c r="B131" s="19"/>
      <c r="J131" s="19"/>
    </row>
    <row r="132" spans="2:63" s="1" customFormat="1" ht="15.2" customHeight="1">
      <c r="B132" s="19"/>
      <c r="C132" s="17" t="s">
        <v>18</v>
      </c>
      <c r="F132" s="15" t="str">
        <f>E15</f>
        <v xml:space="preserve"> </v>
      </c>
      <c r="J132" s="19"/>
    </row>
    <row r="133" spans="2:63" s="1" customFormat="1" ht="15.2" customHeight="1">
      <c r="B133" s="19"/>
      <c r="C133" s="17" t="s">
        <v>20</v>
      </c>
      <c r="F133" s="15" t="str">
        <f>IF(E18="","",E18)</f>
        <v xml:space="preserve"> </v>
      </c>
      <c r="J133" s="19"/>
    </row>
    <row r="134" spans="2:63" s="1" customFormat="1" ht="10.35" customHeight="1">
      <c r="B134" s="19"/>
      <c r="J134" s="19"/>
    </row>
    <row r="135" spans="2:63" s="92" customFormat="1" ht="29.25" customHeight="1">
      <c r="B135" s="93"/>
      <c r="C135" s="94" t="s">
        <v>109</v>
      </c>
      <c r="D135" s="95" t="s">
        <v>45</v>
      </c>
      <c r="E135" s="95" t="s">
        <v>43</v>
      </c>
      <c r="F135" s="95" t="s">
        <v>44</v>
      </c>
      <c r="G135" s="95" t="s">
        <v>110</v>
      </c>
      <c r="H135" s="95" t="s">
        <v>111</v>
      </c>
      <c r="I135" s="96" t="s">
        <v>112</v>
      </c>
      <c r="J135" s="93"/>
      <c r="K135" s="44" t="s">
        <v>1</v>
      </c>
      <c r="L135" s="45" t="s">
        <v>26</v>
      </c>
      <c r="M135" s="45" t="s">
        <v>113</v>
      </c>
      <c r="N135" s="45" t="s">
        <v>114</v>
      </c>
      <c r="O135" s="45" t="s">
        <v>115</v>
      </c>
      <c r="P135" s="45" t="s">
        <v>116</v>
      </c>
      <c r="Q135" s="45" t="s">
        <v>117</v>
      </c>
      <c r="R135" s="46" t="s">
        <v>118</v>
      </c>
    </row>
    <row r="136" spans="2:63" s="1" customFormat="1" ht="22.9" customHeight="1">
      <c r="B136" s="19"/>
      <c r="C136" s="49" t="s">
        <v>119</v>
      </c>
      <c r="J136" s="19"/>
      <c r="K136" s="47"/>
      <c r="L136" s="38"/>
      <c r="M136" s="38"/>
      <c r="N136" s="97">
        <f>N137+N269+N470+N479</f>
        <v>11542.952327000003</v>
      </c>
      <c r="O136" s="38"/>
      <c r="P136" s="97">
        <f>P137+P269+P470+P479</f>
        <v>202.18560845902294</v>
      </c>
      <c r="Q136" s="38"/>
      <c r="R136" s="98">
        <f>R137+R269+R470+R479</f>
        <v>169.49166</v>
      </c>
      <c r="AR136" s="8" t="s">
        <v>59</v>
      </c>
      <c r="AS136" s="8" t="s">
        <v>95</v>
      </c>
      <c r="BI136" s="99" t="e">
        <f>BI137+BI269+BI470+BI479</f>
        <v>#REF!</v>
      </c>
    </row>
    <row r="137" spans="2:63" s="100" customFormat="1" ht="25.9" customHeight="1">
      <c r="B137" s="101"/>
      <c r="D137" s="102" t="s">
        <v>59</v>
      </c>
      <c r="E137" s="103" t="s">
        <v>120</v>
      </c>
      <c r="F137" s="103" t="s">
        <v>121</v>
      </c>
      <c r="J137" s="101"/>
      <c r="K137" s="104"/>
      <c r="N137" s="105">
        <f>N138+N145+N180+N192+N244+N265</f>
        <v>8973.6874740000021</v>
      </c>
      <c r="P137" s="105">
        <f>P138+P145+P180+P192+P244+P265</f>
        <v>196.13876933199995</v>
      </c>
      <c r="R137" s="106">
        <f>R138+R145+R180+R192+R244+R265</f>
        <v>168.165245</v>
      </c>
      <c r="AP137" s="102" t="s">
        <v>68</v>
      </c>
      <c r="AR137" s="107" t="s">
        <v>59</v>
      </c>
      <c r="AS137" s="107" t="s">
        <v>60</v>
      </c>
      <c r="AW137" s="102" t="s">
        <v>122</v>
      </c>
      <c r="BI137" s="108" t="e">
        <f>BI138+BI145+BI180+BI192+BI244+BI265</f>
        <v>#REF!</v>
      </c>
    </row>
    <row r="138" spans="2:63" s="100" customFormat="1" ht="22.9" customHeight="1">
      <c r="B138" s="101"/>
      <c r="D138" s="102" t="s">
        <v>59</v>
      </c>
      <c r="E138" s="109" t="s">
        <v>123</v>
      </c>
      <c r="F138" s="109" t="s">
        <v>124</v>
      </c>
      <c r="J138" s="101"/>
      <c r="K138" s="104"/>
      <c r="N138" s="105">
        <f>SUM(N139:N144)</f>
        <v>0</v>
      </c>
      <c r="P138" s="105">
        <f>SUM(P139:P144)</f>
        <v>0</v>
      </c>
      <c r="R138" s="106">
        <f>SUM(R139:R144)</f>
        <v>0</v>
      </c>
      <c r="AP138" s="102" t="s">
        <v>68</v>
      </c>
      <c r="AR138" s="107" t="s">
        <v>59</v>
      </c>
      <c r="AS138" s="107" t="s">
        <v>68</v>
      </c>
      <c r="AW138" s="102" t="s">
        <v>122</v>
      </c>
      <c r="BI138" s="108" t="e">
        <f>SUM(BI139:BI144)</f>
        <v>#REF!</v>
      </c>
    </row>
    <row r="139" spans="2:63" s="1" customFormat="1" ht="44.25" customHeight="1">
      <c r="B139" s="19"/>
      <c r="C139" s="110" t="s">
        <v>70</v>
      </c>
      <c r="D139" s="110" t="s">
        <v>125</v>
      </c>
      <c r="E139" s="111" t="s">
        <v>589</v>
      </c>
      <c r="F139" s="112" t="s">
        <v>590</v>
      </c>
      <c r="G139" s="113" t="s">
        <v>134</v>
      </c>
      <c r="H139" s="114">
        <v>145</v>
      </c>
      <c r="I139" s="112" t="s">
        <v>1</v>
      </c>
      <c r="J139" s="19"/>
      <c r="K139" s="115" t="s">
        <v>1</v>
      </c>
      <c r="L139" s="116" t="s">
        <v>27</v>
      </c>
      <c r="M139" s="117">
        <v>0</v>
      </c>
      <c r="N139" s="117">
        <f>M139*H139</f>
        <v>0</v>
      </c>
      <c r="O139" s="117">
        <v>0</v>
      </c>
      <c r="P139" s="117">
        <f>O139*H139</f>
        <v>0</v>
      </c>
      <c r="Q139" s="117">
        <v>0</v>
      </c>
      <c r="R139" s="118">
        <f>Q139*H139</f>
        <v>0</v>
      </c>
      <c r="AP139" s="119" t="s">
        <v>129</v>
      </c>
      <c r="AR139" s="119" t="s">
        <v>125</v>
      </c>
      <c r="AS139" s="119" t="s">
        <v>70</v>
      </c>
      <c r="AW139" s="8" t="s">
        <v>122</v>
      </c>
      <c r="BC139" s="120" t="e">
        <f>IF(L139="základní",#REF!,0)</f>
        <v>#REF!</v>
      </c>
      <c r="BD139" s="120">
        <f>IF(L139="snížená",#REF!,0)</f>
        <v>0</v>
      </c>
      <c r="BE139" s="120">
        <f>IF(L139="zákl. přenesená",#REF!,0)</f>
        <v>0</v>
      </c>
      <c r="BF139" s="120">
        <f>IF(L139="sníž. přenesená",#REF!,0)</f>
        <v>0</v>
      </c>
      <c r="BG139" s="120">
        <f>IF(L139="nulová",#REF!,0)</f>
        <v>0</v>
      </c>
      <c r="BH139" s="8" t="s">
        <v>68</v>
      </c>
      <c r="BI139" s="120" t="e">
        <f>ROUND(#REF!*H139,2)</f>
        <v>#REF!</v>
      </c>
      <c r="BJ139" s="8" t="s">
        <v>129</v>
      </c>
      <c r="BK139" s="119" t="s">
        <v>591</v>
      </c>
    </row>
    <row r="140" spans="2:63" s="1" customFormat="1" ht="29.25">
      <c r="B140" s="19"/>
      <c r="D140" s="121" t="s">
        <v>131</v>
      </c>
      <c r="F140" s="122" t="s">
        <v>590</v>
      </c>
      <c r="J140" s="19"/>
      <c r="K140" s="123"/>
      <c r="R140" s="40"/>
      <c r="AR140" s="8" t="s">
        <v>131</v>
      </c>
      <c r="AS140" s="8" t="s">
        <v>70</v>
      </c>
    </row>
    <row r="141" spans="2:63" s="1" customFormat="1" ht="48.75">
      <c r="B141" s="19"/>
      <c r="D141" s="121" t="s">
        <v>146</v>
      </c>
      <c r="F141" s="124" t="s">
        <v>592</v>
      </c>
      <c r="J141" s="19"/>
      <c r="K141" s="123"/>
      <c r="R141" s="40"/>
      <c r="AR141" s="8" t="s">
        <v>146</v>
      </c>
      <c r="AS141" s="8" t="s">
        <v>70</v>
      </c>
    </row>
    <row r="142" spans="2:63" s="1" customFormat="1" ht="49.15" customHeight="1">
      <c r="B142" s="19"/>
      <c r="C142" s="110" t="s">
        <v>123</v>
      </c>
      <c r="D142" s="110" t="s">
        <v>125</v>
      </c>
      <c r="E142" s="111" t="s">
        <v>593</v>
      </c>
      <c r="F142" s="112" t="s">
        <v>594</v>
      </c>
      <c r="G142" s="113" t="s">
        <v>134</v>
      </c>
      <c r="H142" s="114">
        <v>40</v>
      </c>
      <c r="I142" s="112" t="s">
        <v>1</v>
      </c>
      <c r="J142" s="19"/>
      <c r="K142" s="115" t="s">
        <v>1</v>
      </c>
      <c r="L142" s="116" t="s">
        <v>27</v>
      </c>
      <c r="M142" s="117">
        <v>0</v>
      </c>
      <c r="N142" s="117">
        <f>M142*H142</f>
        <v>0</v>
      </c>
      <c r="O142" s="117">
        <v>0</v>
      </c>
      <c r="P142" s="117">
        <f>O142*H142</f>
        <v>0</v>
      </c>
      <c r="Q142" s="117">
        <v>0</v>
      </c>
      <c r="R142" s="118">
        <f>Q142*H142</f>
        <v>0</v>
      </c>
      <c r="AP142" s="119" t="s">
        <v>129</v>
      </c>
      <c r="AR142" s="119" t="s">
        <v>125</v>
      </c>
      <c r="AS142" s="119" t="s">
        <v>70</v>
      </c>
      <c r="AW142" s="8" t="s">
        <v>122</v>
      </c>
      <c r="BC142" s="120" t="e">
        <f>IF(L142="základní",#REF!,0)</f>
        <v>#REF!</v>
      </c>
      <c r="BD142" s="120">
        <f>IF(L142="snížená",#REF!,0)</f>
        <v>0</v>
      </c>
      <c r="BE142" s="120">
        <f>IF(L142="zákl. přenesená",#REF!,0)</f>
        <v>0</v>
      </c>
      <c r="BF142" s="120">
        <f>IF(L142="sníž. přenesená",#REF!,0)</f>
        <v>0</v>
      </c>
      <c r="BG142" s="120">
        <f>IF(L142="nulová",#REF!,0)</f>
        <v>0</v>
      </c>
      <c r="BH142" s="8" t="s">
        <v>68</v>
      </c>
      <c r="BI142" s="120" t="e">
        <f>ROUND(#REF!*H142,2)</f>
        <v>#REF!</v>
      </c>
      <c r="BJ142" s="8" t="s">
        <v>129</v>
      </c>
      <c r="BK142" s="119" t="s">
        <v>595</v>
      </c>
    </row>
    <row r="143" spans="2:63" s="1" customFormat="1" ht="29.25">
      <c r="B143" s="19"/>
      <c r="D143" s="121" t="s">
        <v>131</v>
      </c>
      <c r="F143" s="122" t="s">
        <v>594</v>
      </c>
      <c r="J143" s="19"/>
      <c r="K143" s="123"/>
      <c r="R143" s="40"/>
      <c r="AR143" s="8" t="s">
        <v>131</v>
      </c>
      <c r="AS143" s="8" t="s">
        <v>70</v>
      </c>
    </row>
    <row r="144" spans="2:63" s="1" customFormat="1" ht="29.25">
      <c r="B144" s="19"/>
      <c r="D144" s="121" t="s">
        <v>146</v>
      </c>
      <c r="F144" s="124" t="s">
        <v>596</v>
      </c>
      <c r="J144" s="19"/>
      <c r="K144" s="123"/>
      <c r="R144" s="40"/>
      <c r="AR144" s="8" t="s">
        <v>146</v>
      </c>
      <c r="AS144" s="8" t="s">
        <v>70</v>
      </c>
    </row>
    <row r="145" spans="2:63" s="100" customFormat="1" ht="22.9" customHeight="1">
      <c r="B145" s="101"/>
      <c r="D145" s="102" t="s">
        <v>59</v>
      </c>
      <c r="E145" s="109" t="s">
        <v>148</v>
      </c>
      <c r="F145" s="109" t="s">
        <v>597</v>
      </c>
      <c r="J145" s="101"/>
      <c r="K145" s="104"/>
      <c r="N145" s="105">
        <f>SUM(N146:N179)</f>
        <v>6662.4040250000007</v>
      </c>
      <c r="P145" s="105">
        <f>SUM(P146:P179)</f>
        <v>196.11924658199996</v>
      </c>
      <c r="R145" s="106">
        <f>SUM(R146:R179)</f>
        <v>0</v>
      </c>
      <c r="AP145" s="102" t="s">
        <v>68</v>
      </c>
      <c r="AR145" s="107" t="s">
        <v>59</v>
      </c>
      <c r="AS145" s="107" t="s">
        <v>68</v>
      </c>
      <c r="AW145" s="102" t="s">
        <v>122</v>
      </c>
      <c r="BI145" s="108" t="e">
        <f>SUM(BI146:BI179)</f>
        <v>#REF!</v>
      </c>
    </row>
    <row r="146" spans="2:63" s="1" customFormat="1" ht="24.2" customHeight="1">
      <c r="B146" s="19"/>
      <c r="C146" s="110" t="s">
        <v>129</v>
      </c>
      <c r="D146" s="110" t="s">
        <v>125</v>
      </c>
      <c r="E146" s="111" t="s">
        <v>598</v>
      </c>
      <c r="F146" s="112" t="s">
        <v>599</v>
      </c>
      <c r="G146" s="113" t="s">
        <v>247</v>
      </c>
      <c r="H146" s="114">
        <v>301.03300000000002</v>
      </c>
      <c r="I146" s="112" t="s">
        <v>151</v>
      </c>
      <c r="J146" s="19"/>
      <c r="K146" s="115" t="s">
        <v>1</v>
      </c>
      <c r="L146" s="116" t="s">
        <v>27</v>
      </c>
      <c r="M146" s="117">
        <v>0.06</v>
      </c>
      <c r="N146" s="117">
        <f>M146*H146</f>
        <v>18.061980000000002</v>
      </c>
      <c r="O146" s="117">
        <v>0</v>
      </c>
      <c r="P146" s="117">
        <f>O146*H146</f>
        <v>0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600</v>
      </c>
    </row>
    <row r="147" spans="2:63" s="1" customFormat="1" ht="19.5">
      <c r="B147" s="19"/>
      <c r="D147" s="121" t="s">
        <v>131</v>
      </c>
      <c r="F147" s="122" t="s">
        <v>601</v>
      </c>
      <c r="J147" s="19"/>
      <c r="K147" s="123"/>
      <c r="R147" s="40"/>
      <c r="AR147" s="8" t="s">
        <v>131</v>
      </c>
      <c r="AS147" s="8" t="s">
        <v>70</v>
      </c>
    </row>
    <row r="148" spans="2:63" s="1" customFormat="1">
      <c r="B148" s="19"/>
      <c r="D148" s="125" t="s">
        <v>154</v>
      </c>
      <c r="F148" s="126" t="s">
        <v>602</v>
      </c>
      <c r="J148" s="19"/>
      <c r="K148" s="123"/>
      <c r="R148" s="40"/>
      <c r="AR148" s="8" t="s">
        <v>154</v>
      </c>
      <c r="AS148" s="8" t="s">
        <v>70</v>
      </c>
    </row>
    <row r="149" spans="2:63" s="1" customFormat="1" ht="16.5" customHeight="1">
      <c r="B149" s="19"/>
      <c r="C149" s="110" t="s">
        <v>142</v>
      </c>
      <c r="D149" s="110" t="s">
        <v>125</v>
      </c>
      <c r="E149" s="111" t="s">
        <v>603</v>
      </c>
      <c r="F149" s="112" t="s">
        <v>604</v>
      </c>
      <c r="G149" s="113" t="s">
        <v>247</v>
      </c>
      <c r="H149" s="114">
        <v>2782.73</v>
      </c>
      <c r="I149" s="112" t="s">
        <v>151</v>
      </c>
      <c r="J149" s="19"/>
      <c r="K149" s="115" t="s">
        <v>1</v>
      </c>
      <c r="L149" s="116" t="s">
        <v>27</v>
      </c>
      <c r="M149" s="117">
        <v>0.14000000000000001</v>
      </c>
      <c r="N149" s="117">
        <f>M149*H149</f>
        <v>389.58220000000006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605</v>
      </c>
    </row>
    <row r="150" spans="2:63" s="1" customFormat="1">
      <c r="B150" s="19"/>
      <c r="D150" s="121" t="s">
        <v>131</v>
      </c>
      <c r="F150" s="122" t="s">
        <v>606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>
      <c r="B151" s="19"/>
      <c r="D151" s="125" t="s">
        <v>154</v>
      </c>
      <c r="F151" s="126" t="s">
        <v>607</v>
      </c>
      <c r="J151" s="19"/>
      <c r="K151" s="123"/>
      <c r="R151" s="40"/>
      <c r="AR151" s="8" t="s">
        <v>154</v>
      </c>
      <c r="AS151" s="8" t="s">
        <v>70</v>
      </c>
    </row>
    <row r="152" spans="2:63" s="1" customFormat="1" ht="16.5" customHeight="1">
      <c r="B152" s="19"/>
      <c r="C152" s="110" t="s">
        <v>148</v>
      </c>
      <c r="D152" s="110" t="s">
        <v>125</v>
      </c>
      <c r="E152" s="111" t="s">
        <v>608</v>
      </c>
      <c r="F152" s="112" t="s">
        <v>609</v>
      </c>
      <c r="G152" s="113" t="s">
        <v>247</v>
      </c>
      <c r="H152" s="114">
        <v>2782.73</v>
      </c>
      <c r="I152" s="112" t="s">
        <v>151</v>
      </c>
      <c r="J152" s="19"/>
      <c r="K152" s="115" t="s">
        <v>1</v>
      </c>
      <c r="L152" s="116" t="s">
        <v>27</v>
      </c>
      <c r="M152" s="117">
        <v>7.3999999999999996E-2</v>
      </c>
      <c r="N152" s="117">
        <f>M152*H152</f>
        <v>205.92202</v>
      </c>
      <c r="O152" s="117">
        <v>2.63E-4</v>
      </c>
      <c r="P152" s="117">
        <f>O152*H152</f>
        <v>0.73185798999999996</v>
      </c>
      <c r="Q152" s="117">
        <v>0</v>
      </c>
      <c r="R152" s="118">
        <f>Q152*H152</f>
        <v>0</v>
      </c>
      <c r="AP152" s="119" t="s">
        <v>129</v>
      </c>
      <c r="AR152" s="119" t="s">
        <v>125</v>
      </c>
      <c r="AS152" s="119" t="s">
        <v>70</v>
      </c>
      <c r="AW152" s="8" t="s">
        <v>122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8" t="s">
        <v>68</v>
      </c>
      <c r="BI152" s="120" t="e">
        <f>ROUND(#REF!*H152,2)</f>
        <v>#REF!</v>
      </c>
      <c r="BJ152" s="8" t="s">
        <v>129</v>
      </c>
      <c r="BK152" s="119" t="s">
        <v>610</v>
      </c>
    </row>
    <row r="153" spans="2:63" s="1" customFormat="1" ht="19.5">
      <c r="B153" s="19"/>
      <c r="D153" s="121" t="s">
        <v>131</v>
      </c>
      <c r="F153" s="122" t="s">
        <v>611</v>
      </c>
      <c r="J153" s="19"/>
      <c r="K153" s="123"/>
      <c r="R153" s="40"/>
      <c r="AR153" s="8" t="s">
        <v>131</v>
      </c>
      <c r="AS153" s="8" t="s">
        <v>70</v>
      </c>
    </row>
    <row r="154" spans="2:63" s="1" customFormat="1">
      <c r="B154" s="19"/>
      <c r="D154" s="125" t="s">
        <v>154</v>
      </c>
      <c r="F154" s="126" t="s">
        <v>612</v>
      </c>
      <c r="J154" s="19"/>
      <c r="K154" s="123"/>
      <c r="R154" s="40"/>
      <c r="AR154" s="8" t="s">
        <v>154</v>
      </c>
      <c r="AS154" s="8" t="s">
        <v>70</v>
      </c>
    </row>
    <row r="155" spans="2:63" s="1" customFormat="1" ht="24.2" customHeight="1">
      <c r="B155" s="19"/>
      <c r="C155" s="110" t="s">
        <v>156</v>
      </c>
      <c r="D155" s="110" t="s">
        <v>125</v>
      </c>
      <c r="E155" s="111" t="s">
        <v>613</v>
      </c>
      <c r="F155" s="112" t="s">
        <v>614</v>
      </c>
      <c r="G155" s="113" t="s">
        <v>247</v>
      </c>
      <c r="H155" s="114">
        <v>2782.73</v>
      </c>
      <c r="I155" s="112" t="s">
        <v>151</v>
      </c>
      <c r="J155" s="19"/>
      <c r="K155" s="115" t="s">
        <v>1</v>
      </c>
      <c r="L155" s="116" t="s">
        <v>27</v>
      </c>
      <c r="M155" s="117">
        <v>0.42399999999999999</v>
      </c>
      <c r="N155" s="117">
        <f>M155*H155</f>
        <v>1179.87752</v>
      </c>
      <c r="O155" s="117">
        <v>2.0480000000000002E-2</v>
      </c>
      <c r="P155" s="117">
        <f>O155*H155</f>
        <v>56.990310400000006</v>
      </c>
      <c r="Q155" s="117">
        <v>0</v>
      </c>
      <c r="R155" s="118">
        <f>Q155*H155</f>
        <v>0</v>
      </c>
      <c r="AP155" s="119" t="s">
        <v>129</v>
      </c>
      <c r="AR155" s="119" t="s">
        <v>125</v>
      </c>
      <c r="AS155" s="119" t="s">
        <v>70</v>
      </c>
      <c r="AW155" s="8" t="s">
        <v>122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8" t="s">
        <v>68</v>
      </c>
      <c r="BI155" s="120" t="e">
        <f>ROUND(#REF!*H155,2)</f>
        <v>#REF!</v>
      </c>
      <c r="BJ155" s="8" t="s">
        <v>129</v>
      </c>
      <c r="BK155" s="119" t="s">
        <v>615</v>
      </c>
    </row>
    <row r="156" spans="2:63" s="1" customFormat="1" ht="19.5">
      <c r="B156" s="19"/>
      <c r="D156" s="121" t="s">
        <v>131</v>
      </c>
      <c r="F156" s="122" t="s">
        <v>616</v>
      </c>
      <c r="J156" s="19"/>
      <c r="K156" s="123"/>
      <c r="R156" s="40"/>
      <c r="AR156" s="8" t="s">
        <v>131</v>
      </c>
      <c r="AS156" s="8" t="s">
        <v>70</v>
      </c>
    </row>
    <row r="157" spans="2:63" s="1" customFormat="1">
      <c r="B157" s="19"/>
      <c r="D157" s="125" t="s">
        <v>154</v>
      </c>
      <c r="F157" s="126" t="s">
        <v>617</v>
      </c>
      <c r="J157" s="19"/>
      <c r="K157" s="123"/>
      <c r="R157" s="40"/>
      <c r="AR157" s="8" t="s">
        <v>154</v>
      </c>
      <c r="AS157" s="8" t="s">
        <v>70</v>
      </c>
    </row>
    <row r="158" spans="2:63" s="1" customFormat="1" ht="24.2" customHeight="1">
      <c r="B158" s="19"/>
      <c r="C158" s="110" t="s">
        <v>165</v>
      </c>
      <c r="D158" s="110" t="s">
        <v>125</v>
      </c>
      <c r="E158" s="111" t="s">
        <v>618</v>
      </c>
      <c r="F158" s="112" t="s">
        <v>619</v>
      </c>
      <c r="G158" s="113" t="s">
        <v>247</v>
      </c>
      <c r="H158" s="114">
        <v>2782.73</v>
      </c>
      <c r="I158" s="112" t="s">
        <v>151</v>
      </c>
      <c r="J158" s="19"/>
      <c r="K158" s="115" t="s">
        <v>1</v>
      </c>
      <c r="L158" s="116" t="s">
        <v>27</v>
      </c>
      <c r="M158" s="117">
        <v>0.33</v>
      </c>
      <c r="N158" s="117">
        <f>M158*H158</f>
        <v>918.30090000000007</v>
      </c>
      <c r="O158" s="117">
        <v>4.3839999999999999E-3</v>
      </c>
      <c r="P158" s="117">
        <f>O158*H158</f>
        <v>12.19948832</v>
      </c>
      <c r="Q158" s="117">
        <v>0</v>
      </c>
      <c r="R158" s="118">
        <f>Q158*H158</f>
        <v>0</v>
      </c>
      <c r="AP158" s="119" t="s">
        <v>129</v>
      </c>
      <c r="AR158" s="119" t="s">
        <v>125</v>
      </c>
      <c r="AS158" s="119" t="s">
        <v>70</v>
      </c>
      <c r="AW158" s="8" t="s">
        <v>122</v>
      </c>
      <c r="BC158" s="120" t="e">
        <f>IF(L158="základní",#REF!,0)</f>
        <v>#REF!</v>
      </c>
      <c r="BD158" s="120">
        <f>IF(L158="snížená",#REF!,0)</f>
        <v>0</v>
      </c>
      <c r="BE158" s="120">
        <f>IF(L158="zákl. přenesená",#REF!,0)</f>
        <v>0</v>
      </c>
      <c r="BF158" s="120">
        <f>IF(L158="sníž. přenesená",#REF!,0)</f>
        <v>0</v>
      </c>
      <c r="BG158" s="120">
        <f>IF(L158="nulová",#REF!,0)</f>
        <v>0</v>
      </c>
      <c r="BH158" s="8" t="s">
        <v>68</v>
      </c>
      <c r="BI158" s="120" t="e">
        <f>ROUND(#REF!*H158,2)</f>
        <v>#REF!</v>
      </c>
      <c r="BJ158" s="8" t="s">
        <v>129</v>
      </c>
      <c r="BK158" s="119" t="s">
        <v>620</v>
      </c>
    </row>
    <row r="159" spans="2:63" s="1" customFormat="1" ht="19.5">
      <c r="B159" s="19"/>
      <c r="D159" s="121" t="s">
        <v>131</v>
      </c>
      <c r="F159" s="122" t="s">
        <v>621</v>
      </c>
      <c r="J159" s="19"/>
      <c r="K159" s="123"/>
      <c r="R159" s="40"/>
      <c r="AR159" s="8" t="s">
        <v>131</v>
      </c>
      <c r="AS159" s="8" t="s">
        <v>70</v>
      </c>
    </row>
    <row r="160" spans="2:63" s="1" customFormat="1">
      <c r="B160" s="19"/>
      <c r="D160" s="125" t="s">
        <v>154</v>
      </c>
      <c r="F160" s="126" t="s">
        <v>622</v>
      </c>
      <c r="J160" s="19"/>
      <c r="K160" s="123"/>
      <c r="R160" s="40"/>
      <c r="AR160" s="8" t="s">
        <v>154</v>
      </c>
      <c r="AS160" s="8" t="s">
        <v>70</v>
      </c>
    </row>
    <row r="161" spans="2:63" s="1" customFormat="1" ht="24.2" customHeight="1">
      <c r="B161" s="19"/>
      <c r="C161" s="110" t="s">
        <v>136</v>
      </c>
      <c r="D161" s="110" t="s">
        <v>125</v>
      </c>
      <c r="E161" s="111" t="s">
        <v>623</v>
      </c>
      <c r="F161" s="112" t="s">
        <v>624</v>
      </c>
      <c r="G161" s="113" t="s">
        <v>247</v>
      </c>
      <c r="H161" s="114">
        <v>2782.73</v>
      </c>
      <c r="I161" s="112" t="s">
        <v>1</v>
      </c>
      <c r="J161" s="19"/>
      <c r="K161" s="115" t="s">
        <v>1</v>
      </c>
      <c r="L161" s="116" t="s">
        <v>27</v>
      </c>
      <c r="M161" s="117">
        <v>0</v>
      </c>
      <c r="N161" s="117">
        <f>M161*H161</f>
        <v>0</v>
      </c>
      <c r="O161" s="117">
        <v>0</v>
      </c>
      <c r="P161" s="117">
        <f>O161*H161</f>
        <v>0</v>
      </c>
      <c r="Q161" s="117">
        <v>0</v>
      </c>
      <c r="R161" s="118">
        <f>Q161*H161</f>
        <v>0</v>
      </c>
      <c r="AP161" s="119" t="s">
        <v>129</v>
      </c>
      <c r="AR161" s="119" t="s">
        <v>125</v>
      </c>
      <c r="AS161" s="119" t="s">
        <v>70</v>
      </c>
      <c r="AW161" s="8" t="s">
        <v>122</v>
      </c>
      <c r="BC161" s="120" t="e">
        <f>IF(L161="základní",#REF!,0)</f>
        <v>#REF!</v>
      </c>
      <c r="BD161" s="120">
        <f>IF(L161="snížená",#REF!,0)</f>
        <v>0</v>
      </c>
      <c r="BE161" s="120">
        <f>IF(L161="zákl. přenesená",#REF!,0)</f>
        <v>0</v>
      </c>
      <c r="BF161" s="120">
        <f>IF(L161="sníž. přenesená",#REF!,0)</f>
        <v>0</v>
      </c>
      <c r="BG161" s="120">
        <f>IF(L161="nulová",#REF!,0)</f>
        <v>0</v>
      </c>
      <c r="BH161" s="8" t="s">
        <v>68</v>
      </c>
      <c r="BI161" s="120" t="e">
        <f>ROUND(#REF!*H161,2)</f>
        <v>#REF!</v>
      </c>
      <c r="BJ161" s="8" t="s">
        <v>129</v>
      </c>
      <c r="BK161" s="119" t="s">
        <v>625</v>
      </c>
    </row>
    <row r="162" spans="2:63" s="1" customFormat="1" ht="19.5">
      <c r="B162" s="19"/>
      <c r="D162" s="121" t="s">
        <v>131</v>
      </c>
      <c r="F162" s="122" t="s">
        <v>624</v>
      </c>
      <c r="J162" s="19"/>
      <c r="K162" s="123"/>
      <c r="R162" s="40"/>
      <c r="AR162" s="8" t="s">
        <v>131</v>
      </c>
      <c r="AS162" s="8" t="s">
        <v>70</v>
      </c>
    </row>
    <row r="163" spans="2:63" s="1" customFormat="1" ht="48.75">
      <c r="B163" s="19"/>
      <c r="D163" s="121" t="s">
        <v>146</v>
      </c>
      <c r="F163" s="124" t="s">
        <v>626</v>
      </c>
      <c r="J163" s="19"/>
      <c r="K163" s="123"/>
      <c r="R163" s="40"/>
      <c r="AR163" s="8" t="s">
        <v>146</v>
      </c>
      <c r="AS163" s="8" t="s">
        <v>70</v>
      </c>
    </row>
    <row r="164" spans="2:63" s="1" customFormat="1" ht="33" customHeight="1">
      <c r="B164" s="19"/>
      <c r="C164" s="110" t="s">
        <v>177</v>
      </c>
      <c r="D164" s="110" t="s">
        <v>125</v>
      </c>
      <c r="E164" s="111" t="s">
        <v>627</v>
      </c>
      <c r="F164" s="112" t="s">
        <v>628</v>
      </c>
      <c r="G164" s="113" t="s">
        <v>247</v>
      </c>
      <c r="H164" s="114">
        <v>2579.3649999999998</v>
      </c>
      <c r="I164" s="112" t="s">
        <v>151</v>
      </c>
      <c r="J164" s="19"/>
      <c r="K164" s="115" t="s">
        <v>1</v>
      </c>
      <c r="L164" s="116" t="s">
        <v>27</v>
      </c>
      <c r="M164" s="117">
        <v>1.4970000000000001</v>
      </c>
      <c r="N164" s="117">
        <f>M164*H164</f>
        <v>3861.309405</v>
      </c>
      <c r="O164" s="117">
        <v>4.7750000000000001E-2</v>
      </c>
      <c r="P164" s="117">
        <f>O164*H164</f>
        <v>123.16467874999999</v>
      </c>
      <c r="Q164" s="117">
        <v>0</v>
      </c>
      <c r="R164" s="118">
        <f>Q164*H164</f>
        <v>0</v>
      </c>
      <c r="AP164" s="119" t="s">
        <v>129</v>
      </c>
      <c r="AR164" s="119" t="s">
        <v>125</v>
      </c>
      <c r="AS164" s="119" t="s">
        <v>70</v>
      </c>
      <c r="AW164" s="8" t="s">
        <v>122</v>
      </c>
      <c r="BC164" s="120" t="e">
        <f>IF(L164="základní",#REF!,0)</f>
        <v>#REF!</v>
      </c>
      <c r="BD164" s="120">
        <f>IF(L164="snížená",#REF!,0)</f>
        <v>0</v>
      </c>
      <c r="BE164" s="120">
        <f>IF(L164="zákl. přenesená",#REF!,0)</f>
        <v>0</v>
      </c>
      <c r="BF164" s="120">
        <f>IF(L164="sníž. přenesená",#REF!,0)</f>
        <v>0</v>
      </c>
      <c r="BG164" s="120">
        <f>IF(L164="nulová",#REF!,0)</f>
        <v>0</v>
      </c>
      <c r="BH164" s="8" t="s">
        <v>68</v>
      </c>
      <c r="BI164" s="120" t="e">
        <f>ROUND(#REF!*H164,2)</f>
        <v>#REF!</v>
      </c>
      <c r="BJ164" s="8" t="s">
        <v>129</v>
      </c>
      <c r="BK164" s="119" t="s">
        <v>629</v>
      </c>
    </row>
    <row r="165" spans="2:63" s="1" customFormat="1" ht="29.25">
      <c r="B165" s="19"/>
      <c r="D165" s="121" t="s">
        <v>131</v>
      </c>
      <c r="F165" s="122" t="s">
        <v>630</v>
      </c>
      <c r="J165" s="19"/>
      <c r="K165" s="123"/>
      <c r="R165" s="40"/>
      <c r="AR165" s="8" t="s">
        <v>131</v>
      </c>
      <c r="AS165" s="8" t="s">
        <v>70</v>
      </c>
    </row>
    <row r="166" spans="2:63" s="1" customFormat="1">
      <c r="B166" s="19"/>
      <c r="D166" s="125" t="s">
        <v>154</v>
      </c>
      <c r="F166" s="126" t="s">
        <v>631</v>
      </c>
      <c r="J166" s="19"/>
      <c r="K166" s="123"/>
      <c r="R166" s="40"/>
      <c r="AR166" s="8" t="s">
        <v>154</v>
      </c>
      <c r="AS166" s="8" t="s">
        <v>70</v>
      </c>
    </row>
    <row r="167" spans="2:63" s="1" customFormat="1" ht="24.2" customHeight="1">
      <c r="B167" s="19"/>
      <c r="C167" s="110" t="s">
        <v>183</v>
      </c>
      <c r="D167" s="110" t="s">
        <v>125</v>
      </c>
      <c r="E167" s="111" t="s">
        <v>632</v>
      </c>
      <c r="F167" s="112" t="s">
        <v>633</v>
      </c>
      <c r="G167" s="113" t="s">
        <v>159</v>
      </c>
      <c r="H167" s="114">
        <v>127</v>
      </c>
      <c r="I167" s="112" t="s">
        <v>151</v>
      </c>
      <c r="J167" s="19"/>
      <c r="K167" s="115" t="s">
        <v>1</v>
      </c>
      <c r="L167" s="116" t="s">
        <v>27</v>
      </c>
      <c r="M167" s="117">
        <v>0.15</v>
      </c>
      <c r="N167" s="117">
        <f>M167*H167</f>
        <v>19.05</v>
      </c>
      <c r="O167" s="117">
        <v>2.0646000000000001E-2</v>
      </c>
      <c r="P167" s="117">
        <f>O167*H167</f>
        <v>2.622042</v>
      </c>
      <c r="Q167" s="117">
        <v>0</v>
      </c>
      <c r="R167" s="118">
        <f>Q167*H167</f>
        <v>0</v>
      </c>
      <c r="AP167" s="119" t="s">
        <v>129</v>
      </c>
      <c r="AR167" s="119" t="s">
        <v>125</v>
      </c>
      <c r="AS167" s="119" t="s">
        <v>70</v>
      </c>
      <c r="AW167" s="8" t="s">
        <v>122</v>
      </c>
      <c r="BC167" s="120" t="e">
        <f>IF(L167="základní",#REF!,0)</f>
        <v>#REF!</v>
      </c>
      <c r="BD167" s="120">
        <f>IF(L167="snížená",#REF!,0)</f>
        <v>0</v>
      </c>
      <c r="BE167" s="120">
        <f>IF(L167="zákl. přenesená",#REF!,0)</f>
        <v>0</v>
      </c>
      <c r="BF167" s="120">
        <f>IF(L167="sníž. přenesená",#REF!,0)</f>
        <v>0</v>
      </c>
      <c r="BG167" s="120">
        <f>IF(L167="nulová",#REF!,0)</f>
        <v>0</v>
      </c>
      <c r="BH167" s="8" t="s">
        <v>68</v>
      </c>
      <c r="BI167" s="120" t="e">
        <f>ROUND(#REF!*H167,2)</f>
        <v>#REF!</v>
      </c>
      <c r="BJ167" s="8" t="s">
        <v>129</v>
      </c>
      <c r="BK167" s="119" t="s">
        <v>634</v>
      </c>
    </row>
    <row r="168" spans="2:63" s="1" customFormat="1" ht="19.5">
      <c r="B168" s="19"/>
      <c r="D168" s="121" t="s">
        <v>131</v>
      </c>
      <c r="F168" s="122" t="s">
        <v>635</v>
      </c>
      <c r="J168" s="19"/>
      <c r="K168" s="123"/>
      <c r="R168" s="40"/>
      <c r="AR168" s="8" t="s">
        <v>131</v>
      </c>
      <c r="AS168" s="8" t="s">
        <v>70</v>
      </c>
    </row>
    <row r="169" spans="2:63" s="1" customFormat="1">
      <c r="B169" s="19"/>
      <c r="D169" s="125" t="s">
        <v>154</v>
      </c>
      <c r="F169" s="126" t="s">
        <v>636</v>
      </c>
      <c r="J169" s="19"/>
      <c r="K169" s="123"/>
      <c r="R169" s="40"/>
      <c r="AR169" s="8" t="s">
        <v>154</v>
      </c>
      <c r="AS169" s="8" t="s">
        <v>70</v>
      </c>
    </row>
    <row r="170" spans="2:63" s="1" customFormat="1" ht="24.2" customHeight="1">
      <c r="B170" s="19"/>
      <c r="C170" s="110" t="s">
        <v>188</v>
      </c>
      <c r="D170" s="110" t="s">
        <v>125</v>
      </c>
      <c r="E170" s="111" t="s">
        <v>637</v>
      </c>
      <c r="F170" s="112" t="s">
        <v>638</v>
      </c>
      <c r="G170" s="113" t="s">
        <v>159</v>
      </c>
      <c r="H170" s="114">
        <v>405</v>
      </c>
      <c r="I170" s="112" t="s">
        <v>151</v>
      </c>
      <c r="J170" s="19"/>
      <c r="K170" s="115" t="s">
        <v>1</v>
      </c>
      <c r="L170" s="116" t="s">
        <v>27</v>
      </c>
      <c r="M170" s="117">
        <v>0.16</v>
      </c>
      <c r="N170" s="117">
        <f>M170*H170</f>
        <v>64.8</v>
      </c>
      <c r="O170" s="117">
        <v>9.3006999999999996E-4</v>
      </c>
      <c r="P170" s="117">
        <f>O170*H170</f>
        <v>0.37667835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70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639</v>
      </c>
    </row>
    <row r="171" spans="2:63" s="1" customFormat="1">
      <c r="B171" s="19"/>
      <c r="D171" s="121" t="s">
        <v>131</v>
      </c>
      <c r="F171" s="122" t="s">
        <v>640</v>
      </c>
      <c r="J171" s="19"/>
      <c r="K171" s="123"/>
      <c r="R171" s="40"/>
      <c r="AR171" s="8" t="s">
        <v>131</v>
      </c>
      <c r="AS171" s="8" t="s">
        <v>70</v>
      </c>
    </row>
    <row r="172" spans="2:63" s="1" customFormat="1">
      <c r="B172" s="19"/>
      <c r="D172" s="125" t="s">
        <v>154</v>
      </c>
      <c r="F172" s="126" t="s">
        <v>641</v>
      </c>
      <c r="J172" s="19"/>
      <c r="K172" s="123"/>
      <c r="R172" s="40"/>
      <c r="AR172" s="8" t="s">
        <v>154</v>
      </c>
      <c r="AS172" s="8" t="s">
        <v>70</v>
      </c>
    </row>
    <row r="173" spans="2:63" s="1" customFormat="1" ht="24.2" customHeight="1">
      <c r="B173" s="19"/>
      <c r="C173" s="110" t="s">
        <v>194</v>
      </c>
      <c r="D173" s="110" t="s">
        <v>125</v>
      </c>
      <c r="E173" s="111" t="s">
        <v>642</v>
      </c>
      <c r="F173" s="112" t="s">
        <v>643</v>
      </c>
      <c r="G173" s="113" t="s">
        <v>159</v>
      </c>
      <c r="H173" s="114">
        <v>22</v>
      </c>
      <c r="I173" s="112" t="s">
        <v>151</v>
      </c>
      <c r="J173" s="19"/>
      <c r="K173" s="115" t="s">
        <v>1</v>
      </c>
      <c r="L173" s="116" t="s">
        <v>27</v>
      </c>
      <c r="M173" s="117">
        <v>0.25</v>
      </c>
      <c r="N173" s="117">
        <f>M173*H173</f>
        <v>5.5</v>
      </c>
      <c r="O173" s="117">
        <v>1.5541260000000001E-3</v>
      </c>
      <c r="P173" s="117">
        <f>O173*H173</f>
        <v>3.4190772000000001E-2</v>
      </c>
      <c r="Q173" s="117">
        <v>0</v>
      </c>
      <c r="R173" s="118">
        <f>Q173*H173</f>
        <v>0</v>
      </c>
      <c r="AP173" s="119" t="s">
        <v>129</v>
      </c>
      <c r="AR173" s="119" t="s">
        <v>125</v>
      </c>
      <c r="AS173" s="119" t="s">
        <v>70</v>
      </c>
      <c r="AW173" s="8" t="s">
        <v>122</v>
      </c>
      <c r="BC173" s="120" t="e">
        <f>IF(L173="základní",#REF!,0)</f>
        <v>#REF!</v>
      </c>
      <c r="BD173" s="120">
        <f>IF(L173="snížená",#REF!,0)</f>
        <v>0</v>
      </c>
      <c r="BE173" s="120">
        <f>IF(L173="zákl. přenesená",#REF!,0)</f>
        <v>0</v>
      </c>
      <c r="BF173" s="120">
        <f>IF(L173="sníž. přenesená",#REF!,0)</f>
        <v>0</v>
      </c>
      <c r="BG173" s="120">
        <f>IF(L173="nulová",#REF!,0)</f>
        <v>0</v>
      </c>
      <c r="BH173" s="8" t="s">
        <v>68</v>
      </c>
      <c r="BI173" s="120" t="e">
        <f>ROUND(#REF!*H173,2)</f>
        <v>#REF!</v>
      </c>
      <c r="BJ173" s="8" t="s">
        <v>129</v>
      </c>
      <c r="BK173" s="119" t="s">
        <v>644</v>
      </c>
    </row>
    <row r="174" spans="2:63" s="1" customFormat="1">
      <c r="B174" s="19"/>
      <c r="D174" s="121" t="s">
        <v>131</v>
      </c>
      <c r="F174" s="122" t="s">
        <v>645</v>
      </c>
      <c r="J174" s="19"/>
      <c r="K174" s="123"/>
      <c r="R174" s="40"/>
      <c r="AR174" s="8" t="s">
        <v>131</v>
      </c>
      <c r="AS174" s="8" t="s">
        <v>70</v>
      </c>
    </row>
    <row r="175" spans="2:63" s="1" customFormat="1">
      <c r="B175" s="19"/>
      <c r="D175" s="125" t="s">
        <v>154</v>
      </c>
      <c r="F175" s="126" t="s">
        <v>646</v>
      </c>
      <c r="J175" s="19"/>
      <c r="K175" s="123"/>
      <c r="R175" s="40"/>
      <c r="AR175" s="8" t="s">
        <v>154</v>
      </c>
      <c r="AS175" s="8" t="s">
        <v>70</v>
      </c>
    </row>
    <row r="176" spans="2:63" s="1" customFormat="1" ht="37.9" customHeight="1">
      <c r="B176" s="19"/>
      <c r="C176" s="110" t="s">
        <v>200</v>
      </c>
      <c r="D176" s="110" t="s">
        <v>125</v>
      </c>
      <c r="E176" s="111" t="s">
        <v>647</v>
      </c>
      <c r="F176" s="112" t="s">
        <v>648</v>
      </c>
      <c r="G176" s="113" t="s">
        <v>134</v>
      </c>
      <c r="H176" s="114">
        <v>13</v>
      </c>
      <c r="I176" s="112" t="s">
        <v>1</v>
      </c>
      <c r="J176" s="19"/>
      <c r="K176" s="115" t="s">
        <v>1</v>
      </c>
      <c r="L176" s="116" t="s">
        <v>27</v>
      </c>
      <c r="M176" s="117">
        <v>0</v>
      </c>
      <c r="N176" s="117">
        <f>M176*H176</f>
        <v>0</v>
      </c>
      <c r="O176" s="117">
        <v>0</v>
      </c>
      <c r="P176" s="117">
        <f>O176*H176</f>
        <v>0</v>
      </c>
      <c r="Q176" s="117">
        <v>0</v>
      </c>
      <c r="R176" s="118">
        <f>Q176*H176</f>
        <v>0</v>
      </c>
      <c r="AP176" s="119" t="s">
        <v>129</v>
      </c>
      <c r="AR176" s="119" t="s">
        <v>125</v>
      </c>
      <c r="AS176" s="119" t="s">
        <v>70</v>
      </c>
      <c r="AW176" s="8" t="s">
        <v>122</v>
      </c>
      <c r="BC176" s="120" t="e">
        <f>IF(L176="základní",#REF!,0)</f>
        <v>#REF!</v>
      </c>
      <c r="BD176" s="120">
        <f>IF(L176="snížená",#REF!,0)</f>
        <v>0</v>
      </c>
      <c r="BE176" s="120">
        <f>IF(L176="zákl. přenesená",#REF!,0)</f>
        <v>0</v>
      </c>
      <c r="BF176" s="120">
        <f>IF(L176="sníž. přenesená",#REF!,0)</f>
        <v>0</v>
      </c>
      <c r="BG176" s="120">
        <f>IF(L176="nulová",#REF!,0)</f>
        <v>0</v>
      </c>
      <c r="BH176" s="8" t="s">
        <v>68</v>
      </c>
      <c r="BI176" s="120" t="e">
        <f>ROUND(#REF!*H176,2)</f>
        <v>#REF!</v>
      </c>
      <c r="BJ176" s="8" t="s">
        <v>129</v>
      </c>
      <c r="BK176" s="119" t="s">
        <v>649</v>
      </c>
    </row>
    <row r="177" spans="2:63" s="1" customFormat="1" ht="29.25">
      <c r="B177" s="19"/>
      <c r="D177" s="121" t="s">
        <v>131</v>
      </c>
      <c r="F177" s="122" t="s">
        <v>648</v>
      </c>
      <c r="J177" s="19"/>
      <c r="K177" s="123"/>
      <c r="R177" s="40"/>
      <c r="AR177" s="8" t="s">
        <v>131</v>
      </c>
      <c r="AS177" s="8" t="s">
        <v>70</v>
      </c>
    </row>
    <row r="178" spans="2:63" s="1" customFormat="1" ht="44.25" customHeight="1">
      <c r="B178" s="19"/>
      <c r="C178" s="110" t="s">
        <v>7</v>
      </c>
      <c r="D178" s="110" t="s">
        <v>125</v>
      </c>
      <c r="E178" s="111" t="s">
        <v>650</v>
      </c>
      <c r="F178" s="112" t="s">
        <v>651</v>
      </c>
      <c r="G178" s="113" t="s">
        <v>247</v>
      </c>
      <c r="H178" s="114">
        <v>233.36500000000001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652</v>
      </c>
    </row>
    <row r="179" spans="2:63" s="1" customFormat="1" ht="29.25">
      <c r="B179" s="19"/>
      <c r="D179" s="121" t="s">
        <v>131</v>
      </c>
      <c r="F179" s="122" t="s">
        <v>651</v>
      </c>
      <c r="J179" s="19"/>
      <c r="K179" s="123"/>
      <c r="R179" s="40"/>
      <c r="AR179" s="8" t="s">
        <v>131</v>
      </c>
      <c r="AS179" s="8" t="s">
        <v>70</v>
      </c>
    </row>
    <row r="180" spans="2:63" s="100" customFormat="1" ht="22.9" customHeight="1">
      <c r="B180" s="101"/>
      <c r="D180" s="102" t="s">
        <v>59</v>
      </c>
      <c r="E180" s="109" t="s">
        <v>165</v>
      </c>
      <c r="F180" s="109" t="s">
        <v>653</v>
      </c>
      <c r="J180" s="101"/>
      <c r="K180" s="104"/>
      <c r="N180" s="105">
        <f>SUM(N181:N191)</f>
        <v>25.116</v>
      </c>
      <c r="P180" s="105">
        <f>SUM(P181:P191)</f>
        <v>1.9522749999999998E-2</v>
      </c>
      <c r="R180" s="106">
        <f>SUM(R181:R191)</f>
        <v>0.45786000000000004</v>
      </c>
      <c r="AP180" s="102" t="s">
        <v>68</v>
      </c>
      <c r="AR180" s="107" t="s">
        <v>59</v>
      </c>
      <c r="AS180" s="107" t="s">
        <v>68</v>
      </c>
      <c r="AW180" s="102" t="s">
        <v>122</v>
      </c>
      <c r="BI180" s="108" t="e">
        <f>SUM(BI181:BI191)</f>
        <v>#REF!</v>
      </c>
    </row>
    <row r="181" spans="2:63" s="1" customFormat="1" ht="16.5" customHeight="1">
      <c r="B181" s="19"/>
      <c r="C181" s="110" t="s">
        <v>217</v>
      </c>
      <c r="D181" s="110" t="s">
        <v>125</v>
      </c>
      <c r="E181" s="111" t="s">
        <v>654</v>
      </c>
      <c r="F181" s="112" t="s">
        <v>655</v>
      </c>
      <c r="G181" s="113" t="s">
        <v>134</v>
      </c>
      <c r="H181" s="114">
        <v>13</v>
      </c>
      <c r="I181" s="112" t="s">
        <v>151</v>
      </c>
      <c r="J181" s="19"/>
      <c r="K181" s="115" t="s">
        <v>1</v>
      </c>
      <c r="L181" s="116" t="s">
        <v>27</v>
      </c>
      <c r="M181" s="117">
        <v>0.56399999999999995</v>
      </c>
      <c r="N181" s="117">
        <f>M181*H181</f>
        <v>7.331999999999999</v>
      </c>
      <c r="O181" s="117">
        <v>0</v>
      </c>
      <c r="P181" s="117">
        <f>O181*H181</f>
        <v>0</v>
      </c>
      <c r="Q181" s="117">
        <v>3.5220000000000001E-2</v>
      </c>
      <c r="R181" s="118">
        <f>Q181*H181</f>
        <v>0.45786000000000004</v>
      </c>
      <c r="AP181" s="119" t="s">
        <v>129</v>
      </c>
      <c r="AR181" s="119" t="s">
        <v>125</v>
      </c>
      <c r="AS181" s="119" t="s">
        <v>70</v>
      </c>
      <c r="AW181" s="8" t="s">
        <v>122</v>
      </c>
      <c r="BC181" s="120" t="e">
        <f>IF(L181="základní",#REF!,0)</f>
        <v>#REF!</v>
      </c>
      <c r="BD181" s="120">
        <f>IF(L181="snížená",#REF!,0)</f>
        <v>0</v>
      </c>
      <c r="BE181" s="120">
        <f>IF(L181="zákl. přenesená",#REF!,0)</f>
        <v>0</v>
      </c>
      <c r="BF181" s="120">
        <f>IF(L181="sníž. přenesená",#REF!,0)</f>
        <v>0</v>
      </c>
      <c r="BG181" s="120">
        <f>IF(L181="nulová",#REF!,0)</f>
        <v>0</v>
      </c>
      <c r="BH181" s="8" t="s">
        <v>68</v>
      </c>
      <c r="BI181" s="120" t="e">
        <f>ROUND(#REF!*H181,2)</f>
        <v>#REF!</v>
      </c>
      <c r="BJ181" s="8" t="s">
        <v>129</v>
      </c>
      <c r="BK181" s="119" t="s">
        <v>656</v>
      </c>
    </row>
    <row r="182" spans="2:63" s="1" customFormat="1">
      <c r="B182" s="19"/>
      <c r="D182" s="121" t="s">
        <v>131</v>
      </c>
      <c r="F182" s="122" t="s">
        <v>657</v>
      </c>
      <c r="J182" s="19"/>
      <c r="K182" s="123"/>
      <c r="R182" s="40"/>
      <c r="AR182" s="8" t="s">
        <v>131</v>
      </c>
      <c r="AS182" s="8" t="s">
        <v>70</v>
      </c>
    </row>
    <row r="183" spans="2:63" s="1" customFormat="1">
      <c r="B183" s="19"/>
      <c r="D183" s="125" t="s">
        <v>154</v>
      </c>
      <c r="F183" s="126" t="s">
        <v>658</v>
      </c>
      <c r="J183" s="19"/>
      <c r="K183" s="123"/>
      <c r="R183" s="40"/>
      <c r="AR183" s="8" t="s">
        <v>154</v>
      </c>
      <c r="AS183" s="8" t="s">
        <v>70</v>
      </c>
    </row>
    <row r="184" spans="2:63" s="1" customFormat="1" ht="24.2" customHeight="1">
      <c r="B184" s="19"/>
      <c r="C184" s="110" t="s">
        <v>223</v>
      </c>
      <c r="D184" s="110" t="s">
        <v>125</v>
      </c>
      <c r="E184" s="111" t="s">
        <v>659</v>
      </c>
      <c r="F184" s="112" t="s">
        <v>660</v>
      </c>
      <c r="G184" s="113" t="s">
        <v>134</v>
      </c>
      <c r="H184" s="114">
        <v>13</v>
      </c>
      <c r="I184" s="112" t="s">
        <v>270</v>
      </c>
      <c r="J184" s="19"/>
      <c r="K184" s="115" t="s">
        <v>1</v>
      </c>
      <c r="L184" s="116" t="s">
        <v>27</v>
      </c>
      <c r="M184" s="117">
        <v>0.79600000000000004</v>
      </c>
      <c r="N184" s="117">
        <f>M184*H184</f>
        <v>10.348000000000001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70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661</v>
      </c>
    </row>
    <row r="185" spans="2:63" s="1" customFormat="1">
      <c r="B185" s="19"/>
      <c r="D185" s="121" t="s">
        <v>131</v>
      </c>
      <c r="F185" s="122" t="s">
        <v>662</v>
      </c>
      <c r="J185" s="19"/>
      <c r="K185" s="123"/>
      <c r="R185" s="40"/>
      <c r="AR185" s="8" t="s">
        <v>131</v>
      </c>
      <c r="AS185" s="8" t="s">
        <v>70</v>
      </c>
    </row>
    <row r="186" spans="2:63" s="1" customFormat="1">
      <c r="B186" s="19"/>
      <c r="D186" s="125" t="s">
        <v>154</v>
      </c>
      <c r="F186" s="126" t="s">
        <v>663</v>
      </c>
      <c r="J186" s="19"/>
      <c r="K186" s="123"/>
      <c r="R186" s="40"/>
      <c r="AR186" s="8" t="s">
        <v>154</v>
      </c>
      <c r="AS186" s="8" t="s">
        <v>70</v>
      </c>
    </row>
    <row r="187" spans="2:63" s="1" customFormat="1" ht="24.2" customHeight="1">
      <c r="B187" s="19"/>
      <c r="C187" s="110" t="s">
        <v>229</v>
      </c>
      <c r="D187" s="110" t="s">
        <v>125</v>
      </c>
      <c r="E187" s="111" t="s">
        <v>664</v>
      </c>
      <c r="F187" s="112" t="s">
        <v>665</v>
      </c>
      <c r="G187" s="113" t="s">
        <v>134</v>
      </c>
      <c r="H187" s="114">
        <v>13</v>
      </c>
      <c r="I187" s="112" t="s">
        <v>666</v>
      </c>
      <c r="J187" s="19"/>
      <c r="K187" s="115" t="s">
        <v>1</v>
      </c>
      <c r="L187" s="116" t="s">
        <v>27</v>
      </c>
      <c r="M187" s="117">
        <v>0.57199999999999995</v>
      </c>
      <c r="N187" s="117">
        <f>M187*H187</f>
        <v>7.4359999999999991</v>
      </c>
      <c r="O187" s="117">
        <v>1.75E-6</v>
      </c>
      <c r="P187" s="117">
        <f>O187*H187</f>
        <v>2.2750000000000001E-5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70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667</v>
      </c>
    </row>
    <row r="188" spans="2:63" s="1" customFormat="1" ht="29.25">
      <c r="B188" s="19"/>
      <c r="D188" s="121" t="s">
        <v>131</v>
      </c>
      <c r="F188" s="122" t="s">
        <v>668</v>
      </c>
      <c r="J188" s="19"/>
      <c r="K188" s="123"/>
      <c r="R188" s="40"/>
      <c r="AR188" s="8" t="s">
        <v>131</v>
      </c>
      <c r="AS188" s="8" t="s">
        <v>70</v>
      </c>
    </row>
    <row r="189" spans="2:63" s="1" customFormat="1">
      <c r="B189" s="19"/>
      <c r="D189" s="125" t="s">
        <v>154</v>
      </c>
      <c r="F189" s="126" t="s">
        <v>669</v>
      </c>
      <c r="J189" s="19"/>
      <c r="K189" s="123"/>
      <c r="R189" s="40"/>
      <c r="AR189" s="8" t="s">
        <v>154</v>
      </c>
      <c r="AS189" s="8" t="s">
        <v>70</v>
      </c>
    </row>
    <row r="190" spans="2:63" s="1" customFormat="1" ht="24.2" customHeight="1">
      <c r="B190" s="19"/>
      <c r="C190" s="127" t="s">
        <v>235</v>
      </c>
      <c r="D190" s="127" t="s">
        <v>224</v>
      </c>
      <c r="E190" s="128" t="s">
        <v>670</v>
      </c>
      <c r="F190" s="129" t="s">
        <v>671</v>
      </c>
      <c r="G190" s="130" t="s">
        <v>134</v>
      </c>
      <c r="H190" s="131">
        <v>13</v>
      </c>
      <c r="I190" s="129" t="s">
        <v>151</v>
      </c>
      <c r="J190" s="132"/>
      <c r="K190" s="133" t="s">
        <v>1</v>
      </c>
      <c r="L190" s="134" t="s">
        <v>27</v>
      </c>
      <c r="M190" s="117">
        <v>0</v>
      </c>
      <c r="N190" s="117">
        <f>M190*H190</f>
        <v>0</v>
      </c>
      <c r="O190" s="117">
        <v>1.5E-3</v>
      </c>
      <c r="P190" s="117">
        <f>O190*H190</f>
        <v>1.95E-2</v>
      </c>
      <c r="Q190" s="117">
        <v>0</v>
      </c>
      <c r="R190" s="118">
        <f>Q190*H190</f>
        <v>0</v>
      </c>
      <c r="AP190" s="119" t="s">
        <v>165</v>
      </c>
      <c r="AR190" s="119" t="s">
        <v>224</v>
      </c>
      <c r="AS190" s="119" t="s">
        <v>70</v>
      </c>
      <c r="AW190" s="8" t="s">
        <v>122</v>
      </c>
      <c r="BC190" s="120" t="e">
        <f>IF(L190="základní",#REF!,0)</f>
        <v>#REF!</v>
      </c>
      <c r="BD190" s="120">
        <f>IF(L190="snížená",#REF!,0)</f>
        <v>0</v>
      </c>
      <c r="BE190" s="120">
        <f>IF(L190="zákl. přenesená",#REF!,0)</f>
        <v>0</v>
      </c>
      <c r="BF190" s="120">
        <f>IF(L190="sníž. přenesená",#REF!,0)</f>
        <v>0</v>
      </c>
      <c r="BG190" s="120">
        <f>IF(L190="nulová",#REF!,0)</f>
        <v>0</v>
      </c>
      <c r="BH190" s="8" t="s">
        <v>68</v>
      </c>
      <c r="BI190" s="120" t="e">
        <f>ROUND(#REF!*H190,2)</f>
        <v>#REF!</v>
      </c>
      <c r="BJ190" s="8" t="s">
        <v>129</v>
      </c>
      <c r="BK190" s="119" t="s">
        <v>672</v>
      </c>
    </row>
    <row r="191" spans="2:63" s="1" customFormat="1" ht="19.5">
      <c r="B191" s="19"/>
      <c r="D191" s="121" t="s">
        <v>131</v>
      </c>
      <c r="F191" s="122" t="s">
        <v>671</v>
      </c>
      <c r="J191" s="19"/>
      <c r="K191" s="123"/>
      <c r="R191" s="40"/>
      <c r="AR191" s="8" t="s">
        <v>131</v>
      </c>
      <c r="AS191" s="8" t="s">
        <v>70</v>
      </c>
    </row>
    <row r="192" spans="2:63" s="100" customFormat="1" ht="22.9" customHeight="1">
      <c r="B192" s="101"/>
      <c r="D192" s="102" t="s">
        <v>59</v>
      </c>
      <c r="E192" s="109" t="s">
        <v>136</v>
      </c>
      <c r="F192" s="109" t="s">
        <v>673</v>
      </c>
      <c r="J192" s="101"/>
      <c r="K192" s="104"/>
      <c r="N192" s="105">
        <f>SUM(N193:N243)</f>
        <v>1923.4605130000002</v>
      </c>
      <c r="P192" s="105">
        <f>SUM(P193:P243)</f>
        <v>0</v>
      </c>
      <c r="R192" s="106">
        <f>SUM(R193:R243)</f>
        <v>167.70738499999999</v>
      </c>
      <c r="AP192" s="102" t="s">
        <v>68</v>
      </c>
      <c r="AR192" s="107" t="s">
        <v>59</v>
      </c>
      <c r="AS192" s="107" t="s">
        <v>68</v>
      </c>
      <c r="AW192" s="102" t="s">
        <v>122</v>
      </c>
      <c r="BI192" s="108" t="e">
        <f>SUM(BI193:BI243)</f>
        <v>#REF!</v>
      </c>
    </row>
    <row r="193" spans="2:63" s="1" customFormat="1" ht="49.15" customHeight="1">
      <c r="B193" s="19"/>
      <c r="C193" s="110" t="s">
        <v>241</v>
      </c>
      <c r="D193" s="110" t="s">
        <v>125</v>
      </c>
      <c r="E193" s="111" t="s">
        <v>674</v>
      </c>
      <c r="F193" s="112" t="s">
        <v>675</v>
      </c>
      <c r="G193" s="113" t="s">
        <v>140</v>
      </c>
      <c r="H193" s="114">
        <v>2</v>
      </c>
      <c r="I193" s="112" t="s">
        <v>1</v>
      </c>
      <c r="J193" s="19"/>
      <c r="K193" s="115" t="s">
        <v>1</v>
      </c>
      <c r="L193" s="116" t="s">
        <v>27</v>
      </c>
      <c r="M193" s="117">
        <v>0</v>
      </c>
      <c r="N193" s="117">
        <f>M193*H193</f>
        <v>0</v>
      </c>
      <c r="O193" s="117">
        <v>0</v>
      </c>
      <c r="P193" s="117">
        <f>O193*H193</f>
        <v>0</v>
      </c>
      <c r="Q193" s="117">
        <v>0</v>
      </c>
      <c r="R193" s="118">
        <f>Q193*H193</f>
        <v>0</v>
      </c>
      <c r="AP193" s="119" t="s">
        <v>129</v>
      </c>
      <c r="AR193" s="119" t="s">
        <v>125</v>
      </c>
      <c r="AS193" s="119" t="s">
        <v>70</v>
      </c>
      <c r="AW193" s="8" t="s">
        <v>122</v>
      </c>
      <c r="BC193" s="120" t="e">
        <f>IF(L193="základní",#REF!,0)</f>
        <v>#REF!</v>
      </c>
      <c r="BD193" s="120">
        <f>IF(L193="snížená",#REF!,0)</f>
        <v>0</v>
      </c>
      <c r="BE193" s="120">
        <f>IF(L193="zákl. přenesená",#REF!,0)</f>
        <v>0</v>
      </c>
      <c r="BF193" s="120">
        <f>IF(L193="sníž. přenesená",#REF!,0)</f>
        <v>0</v>
      </c>
      <c r="BG193" s="120">
        <f>IF(L193="nulová",#REF!,0)</f>
        <v>0</v>
      </c>
      <c r="BH193" s="8" t="s">
        <v>68</v>
      </c>
      <c r="BI193" s="120" t="e">
        <f>ROUND(#REF!*H193,2)</f>
        <v>#REF!</v>
      </c>
      <c r="BJ193" s="8" t="s">
        <v>129</v>
      </c>
      <c r="BK193" s="119" t="s">
        <v>676</v>
      </c>
    </row>
    <row r="194" spans="2:63" s="1" customFormat="1" ht="29.25">
      <c r="B194" s="19"/>
      <c r="D194" s="121" t="s">
        <v>131</v>
      </c>
      <c r="F194" s="122" t="s">
        <v>675</v>
      </c>
      <c r="J194" s="19"/>
      <c r="K194" s="123"/>
      <c r="R194" s="40"/>
      <c r="AR194" s="8" t="s">
        <v>131</v>
      </c>
      <c r="AS194" s="8" t="s">
        <v>70</v>
      </c>
    </row>
    <row r="195" spans="2:63" s="1" customFormat="1" ht="49.15" customHeight="1">
      <c r="B195" s="19"/>
      <c r="C195" s="110" t="s">
        <v>6</v>
      </c>
      <c r="D195" s="110" t="s">
        <v>125</v>
      </c>
      <c r="E195" s="111" t="s">
        <v>677</v>
      </c>
      <c r="F195" s="112" t="s">
        <v>678</v>
      </c>
      <c r="G195" s="113" t="s">
        <v>140</v>
      </c>
      <c r="H195" s="114">
        <v>5</v>
      </c>
      <c r="I195" s="112" t="s">
        <v>1</v>
      </c>
      <c r="J195" s="19"/>
      <c r="K195" s="115" t="s">
        <v>1</v>
      </c>
      <c r="L195" s="116" t="s">
        <v>27</v>
      </c>
      <c r="M195" s="117">
        <v>0</v>
      </c>
      <c r="N195" s="117">
        <f>M195*H195</f>
        <v>0</v>
      </c>
      <c r="O195" s="117">
        <v>0</v>
      </c>
      <c r="P195" s="117">
        <f>O195*H195</f>
        <v>0</v>
      </c>
      <c r="Q195" s="117">
        <v>0</v>
      </c>
      <c r="R195" s="118">
        <f>Q195*H195</f>
        <v>0</v>
      </c>
      <c r="AP195" s="119" t="s">
        <v>129</v>
      </c>
      <c r="AR195" s="119" t="s">
        <v>125</v>
      </c>
      <c r="AS195" s="119" t="s">
        <v>70</v>
      </c>
      <c r="AW195" s="8" t="s">
        <v>122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8" t="s">
        <v>68</v>
      </c>
      <c r="BI195" s="120" t="e">
        <f>ROUND(#REF!*H195,2)</f>
        <v>#REF!</v>
      </c>
      <c r="BJ195" s="8" t="s">
        <v>129</v>
      </c>
      <c r="BK195" s="119" t="s">
        <v>679</v>
      </c>
    </row>
    <row r="196" spans="2:63" s="1" customFormat="1" ht="29.25">
      <c r="B196" s="19"/>
      <c r="D196" s="121" t="s">
        <v>131</v>
      </c>
      <c r="F196" s="122" t="s">
        <v>678</v>
      </c>
      <c r="J196" s="19"/>
      <c r="K196" s="123"/>
      <c r="R196" s="40"/>
      <c r="AR196" s="8" t="s">
        <v>131</v>
      </c>
      <c r="AS196" s="8" t="s">
        <v>70</v>
      </c>
    </row>
    <row r="197" spans="2:63" s="1" customFormat="1" ht="58.5">
      <c r="B197" s="19"/>
      <c r="D197" s="121" t="s">
        <v>146</v>
      </c>
      <c r="F197" s="124" t="s">
        <v>680</v>
      </c>
      <c r="J197" s="19"/>
      <c r="K197" s="123"/>
      <c r="R197" s="40"/>
      <c r="AR197" s="8" t="s">
        <v>146</v>
      </c>
      <c r="AS197" s="8" t="s">
        <v>70</v>
      </c>
    </row>
    <row r="198" spans="2:63" s="1" customFormat="1" ht="16.5" customHeight="1">
      <c r="B198" s="19"/>
      <c r="C198" s="110" t="s">
        <v>251</v>
      </c>
      <c r="D198" s="110" t="s">
        <v>125</v>
      </c>
      <c r="E198" s="111" t="s">
        <v>681</v>
      </c>
      <c r="F198" s="112" t="s">
        <v>682</v>
      </c>
      <c r="G198" s="113" t="s">
        <v>140</v>
      </c>
      <c r="H198" s="114">
        <v>5</v>
      </c>
      <c r="I198" s="112" t="s">
        <v>1</v>
      </c>
      <c r="J198" s="19"/>
      <c r="K198" s="115" t="s">
        <v>1</v>
      </c>
      <c r="L198" s="116" t="s">
        <v>27</v>
      </c>
      <c r="M198" s="117">
        <v>0</v>
      </c>
      <c r="N198" s="117">
        <f>M198*H198</f>
        <v>0</v>
      </c>
      <c r="O198" s="117">
        <v>0</v>
      </c>
      <c r="P198" s="117">
        <f>O198*H198</f>
        <v>0</v>
      </c>
      <c r="Q198" s="117">
        <v>0</v>
      </c>
      <c r="R198" s="118">
        <f>Q198*H198</f>
        <v>0</v>
      </c>
      <c r="AP198" s="119" t="s">
        <v>129</v>
      </c>
      <c r="AR198" s="119" t="s">
        <v>125</v>
      </c>
      <c r="AS198" s="119" t="s">
        <v>70</v>
      </c>
      <c r="AW198" s="8" t="s">
        <v>122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8" t="s">
        <v>68</v>
      </c>
      <c r="BI198" s="120" t="e">
        <f>ROUND(#REF!*H198,2)</f>
        <v>#REF!</v>
      </c>
      <c r="BJ198" s="8" t="s">
        <v>129</v>
      </c>
      <c r="BK198" s="119" t="s">
        <v>683</v>
      </c>
    </row>
    <row r="199" spans="2:63" s="1" customFormat="1">
      <c r="B199" s="19"/>
      <c r="D199" s="121" t="s">
        <v>131</v>
      </c>
      <c r="F199" s="122" t="s">
        <v>682</v>
      </c>
      <c r="J199" s="19"/>
      <c r="K199" s="123"/>
      <c r="R199" s="40"/>
      <c r="AR199" s="8" t="s">
        <v>131</v>
      </c>
      <c r="AS199" s="8" t="s">
        <v>70</v>
      </c>
    </row>
    <row r="200" spans="2:63" s="1" customFormat="1" ht="66.75" customHeight="1">
      <c r="B200" s="19"/>
      <c r="C200" s="110" t="s">
        <v>257</v>
      </c>
      <c r="D200" s="110" t="s">
        <v>125</v>
      </c>
      <c r="E200" s="111" t="s">
        <v>684</v>
      </c>
      <c r="F200" s="112" t="s">
        <v>685</v>
      </c>
      <c r="G200" s="113" t="s">
        <v>140</v>
      </c>
      <c r="H200" s="114">
        <v>5</v>
      </c>
      <c r="I200" s="112" t="s">
        <v>1</v>
      </c>
      <c r="J200" s="19"/>
      <c r="K200" s="115" t="s">
        <v>1</v>
      </c>
      <c r="L200" s="116" t="s">
        <v>27</v>
      </c>
      <c r="M200" s="117">
        <v>0</v>
      </c>
      <c r="N200" s="117">
        <f>M200*H200</f>
        <v>0</v>
      </c>
      <c r="O200" s="117">
        <v>0</v>
      </c>
      <c r="P200" s="117">
        <f>O200*H200</f>
        <v>0</v>
      </c>
      <c r="Q200" s="117">
        <v>0</v>
      </c>
      <c r="R200" s="118">
        <f>Q200*H200</f>
        <v>0</v>
      </c>
      <c r="AP200" s="119" t="s">
        <v>129</v>
      </c>
      <c r="AR200" s="119" t="s">
        <v>125</v>
      </c>
      <c r="AS200" s="119" t="s">
        <v>70</v>
      </c>
      <c r="AW200" s="8" t="s">
        <v>122</v>
      </c>
      <c r="BC200" s="120" t="e">
        <f>IF(L200="základní",#REF!,0)</f>
        <v>#REF!</v>
      </c>
      <c r="BD200" s="120">
        <f>IF(L200="snížená",#REF!,0)</f>
        <v>0</v>
      </c>
      <c r="BE200" s="120">
        <f>IF(L200="zákl. přenesená",#REF!,0)</f>
        <v>0</v>
      </c>
      <c r="BF200" s="120">
        <f>IF(L200="sníž. přenesená",#REF!,0)</f>
        <v>0</v>
      </c>
      <c r="BG200" s="120">
        <f>IF(L200="nulová",#REF!,0)</f>
        <v>0</v>
      </c>
      <c r="BH200" s="8" t="s">
        <v>68</v>
      </c>
      <c r="BI200" s="120" t="e">
        <f>ROUND(#REF!*H200,2)</f>
        <v>#REF!</v>
      </c>
      <c r="BJ200" s="8" t="s">
        <v>129</v>
      </c>
      <c r="BK200" s="119" t="s">
        <v>686</v>
      </c>
    </row>
    <row r="201" spans="2:63" s="1" customFormat="1" ht="39">
      <c r="B201" s="19"/>
      <c r="D201" s="121" t="s">
        <v>131</v>
      </c>
      <c r="F201" s="122" t="s">
        <v>685</v>
      </c>
      <c r="J201" s="19"/>
      <c r="K201" s="123"/>
      <c r="R201" s="40"/>
      <c r="AR201" s="8" t="s">
        <v>131</v>
      </c>
      <c r="AS201" s="8" t="s">
        <v>70</v>
      </c>
    </row>
    <row r="202" spans="2:63" s="1" customFormat="1" ht="37.9" customHeight="1">
      <c r="B202" s="19"/>
      <c r="C202" s="110" t="s">
        <v>261</v>
      </c>
      <c r="D202" s="110" t="s">
        <v>125</v>
      </c>
      <c r="E202" s="111" t="s">
        <v>138</v>
      </c>
      <c r="F202" s="112" t="s">
        <v>687</v>
      </c>
      <c r="G202" s="113" t="s">
        <v>140</v>
      </c>
      <c r="H202" s="114">
        <v>5</v>
      </c>
      <c r="I202" s="112" t="s">
        <v>1</v>
      </c>
      <c r="J202" s="19"/>
      <c r="K202" s="115" t="s">
        <v>1</v>
      </c>
      <c r="L202" s="116" t="s">
        <v>27</v>
      </c>
      <c r="M202" s="117">
        <v>0</v>
      </c>
      <c r="N202" s="117">
        <f>M202*H202</f>
        <v>0</v>
      </c>
      <c r="O202" s="117">
        <v>0</v>
      </c>
      <c r="P202" s="117">
        <f>O202*H202</f>
        <v>0</v>
      </c>
      <c r="Q202" s="117">
        <v>0</v>
      </c>
      <c r="R202" s="118">
        <f>Q202*H202</f>
        <v>0</v>
      </c>
      <c r="AP202" s="119" t="s">
        <v>129</v>
      </c>
      <c r="AR202" s="119" t="s">
        <v>125</v>
      </c>
      <c r="AS202" s="119" t="s">
        <v>70</v>
      </c>
      <c r="AW202" s="8" t="s">
        <v>122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8" t="s">
        <v>68</v>
      </c>
      <c r="BI202" s="120" t="e">
        <f>ROUND(#REF!*H202,2)</f>
        <v>#REF!</v>
      </c>
      <c r="BJ202" s="8" t="s">
        <v>129</v>
      </c>
      <c r="BK202" s="119" t="s">
        <v>688</v>
      </c>
    </row>
    <row r="203" spans="2:63" s="1" customFormat="1" ht="19.5">
      <c r="B203" s="19"/>
      <c r="D203" s="121" t="s">
        <v>131</v>
      </c>
      <c r="F203" s="122" t="s">
        <v>687</v>
      </c>
      <c r="J203" s="19"/>
      <c r="K203" s="123"/>
      <c r="R203" s="40"/>
      <c r="AR203" s="8" t="s">
        <v>131</v>
      </c>
      <c r="AS203" s="8" t="s">
        <v>70</v>
      </c>
    </row>
    <row r="204" spans="2:63" s="1" customFormat="1" ht="24.2" customHeight="1">
      <c r="B204" s="19"/>
      <c r="C204" s="110" t="s">
        <v>267</v>
      </c>
      <c r="D204" s="110" t="s">
        <v>125</v>
      </c>
      <c r="E204" s="111" t="s">
        <v>689</v>
      </c>
      <c r="F204" s="112" t="s">
        <v>690</v>
      </c>
      <c r="G204" s="113" t="s">
        <v>159</v>
      </c>
      <c r="H204" s="114">
        <v>31</v>
      </c>
      <c r="I204" s="112" t="s">
        <v>1</v>
      </c>
      <c r="J204" s="19"/>
      <c r="K204" s="115" t="s">
        <v>1</v>
      </c>
      <c r="L204" s="116" t="s">
        <v>27</v>
      </c>
      <c r="M204" s="117">
        <v>0</v>
      </c>
      <c r="N204" s="117">
        <f>M204*H204</f>
        <v>0</v>
      </c>
      <c r="O204" s="117">
        <v>0</v>
      </c>
      <c r="P204" s="117">
        <f>O204*H204</f>
        <v>0</v>
      </c>
      <c r="Q204" s="117">
        <v>0</v>
      </c>
      <c r="R204" s="118">
        <f>Q204*H204</f>
        <v>0</v>
      </c>
      <c r="AP204" s="119" t="s">
        <v>129</v>
      </c>
      <c r="AR204" s="119" t="s">
        <v>125</v>
      </c>
      <c r="AS204" s="119" t="s">
        <v>70</v>
      </c>
      <c r="AW204" s="8" t="s">
        <v>122</v>
      </c>
      <c r="BC204" s="120" t="e">
        <f>IF(L204="základní",#REF!,0)</f>
        <v>#REF!</v>
      </c>
      <c r="BD204" s="120">
        <f>IF(L204="snížená",#REF!,0)</f>
        <v>0</v>
      </c>
      <c r="BE204" s="120">
        <f>IF(L204="zákl. přenesená",#REF!,0)</f>
        <v>0</v>
      </c>
      <c r="BF204" s="120">
        <f>IF(L204="sníž. přenesená",#REF!,0)</f>
        <v>0</v>
      </c>
      <c r="BG204" s="120">
        <f>IF(L204="nulová",#REF!,0)</f>
        <v>0</v>
      </c>
      <c r="BH204" s="8" t="s">
        <v>68</v>
      </c>
      <c r="BI204" s="120" t="e">
        <f>ROUND(#REF!*H204,2)</f>
        <v>#REF!</v>
      </c>
      <c r="BJ204" s="8" t="s">
        <v>129</v>
      </c>
      <c r="BK204" s="119" t="s">
        <v>691</v>
      </c>
    </row>
    <row r="205" spans="2:63" s="1" customFormat="1">
      <c r="B205" s="19"/>
      <c r="D205" s="121" t="s">
        <v>131</v>
      </c>
      <c r="F205" s="122" t="s">
        <v>690</v>
      </c>
      <c r="J205" s="19"/>
      <c r="K205" s="123"/>
      <c r="R205" s="40"/>
      <c r="AR205" s="8" t="s">
        <v>131</v>
      </c>
      <c r="AS205" s="8" t="s">
        <v>70</v>
      </c>
    </row>
    <row r="206" spans="2:63" s="1" customFormat="1" ht="24.2" customHeight="1">
      <c r="B206" s="19"/>
      <c r="C206" s="110" t="s">
        <v>273</v>
      </c>
      <c r="D206" s="110" t="s">
        <v>125</v>
      </c>
      <c r="E206" s="111" t="s">
        <v>692</v>
      </c>
      <c r="F206" s="112" t="s">
        <v>693</v>
      </c>
      <c r="G206" s="113" t="s">
        <v>159</v>
      </c>
      <c r="H206" s="114">
        <v>20</v>
      </c>
      <c r="I206" s="112" t="s">
        <v>1</v>
      </c>
      <c r="J206" s="19"/>
      <c r="K206" s="115" t="s">
        <v>1</v>
      </c>
      <c r="L206" s="116" t="s">
        <v>27</v>
      </c>
      <c r="M206" s="117">
        <v>0</v>
      </c>
      <c r="N206" s="117">
        <f>M206*H206</f>
        <v>0</v>
      </c>
      <c r="O206" s="117">
        <v>0</v>
      </c>
      <c r="P206" s="117">
        <f>O206*H206</f>
        <v>0</v>
      </c>
      <c r="Q206" s="117">
        <v>0</v>
      </c>
      <c r="R206" s="118">
        <f>Q206*H206</f>
        <v>0</v>
      </c>
      <c r="AP206" s="119" t="s">
        <v>129</v>
      </c>
      <c r="AR206" s="119" t="s">
        <v>125</v>
      </c>
      <c r="AS206" s="119" t="s">
        <v>70</v>
      </c>
      <c r="AW206" s="8" t="s">
        <v>122</v>
      </c>
      <c r="BC206" s="120" t="e">
        <f>IF(L206="základní",#REF!,0)</f>
        <v>#REF!</v>
      </c>
      <c r="BD206" s="120">
        <f>IF(L206="snížená",#REF!,0)</f>
        <v>0</v>
      </c>
      <c r="BE206" s="120">
        <f>IF(L206="zákl. přenesená",#REF!,0)</f>
        <v>0</v>
      </c>
      <c r="BF206" s="120">
        <f>IF(L206="sníž. přenesená",#REF!,0)</f>
        <v>0</v>
      </c>
      <c r="BG206" s="120">
        <f>IF(L206="nulová",#REF!,0)</f>
        <v>0</v>
      </c>
      <c r="BH206" s="8" t="s">
        <v>68</v>
      </c>
      <c r="BI206" s="120" t="e">
        <f>ROUND(#REF!*H206,2)</f>
        <v>#REF!</v>
      </c>
      <c r="BJ206" s="8" t="s">
        <v>129</v>
      </c>
      <c r="BK206" s="119" t="s">
        <v>694</v>
      </c>
    </row>
    <row r="207" spans="2:63" s="1" customFormat="1" ht="19.5">
      <c r="B207" s="19"/>
      <c r="D207" s="121" t="s">
        <v>131</v>
      </c>
      <c r="F207" s="122" t="s">
        <v>693</v>
      </c>
      <c r="J207" s="19"/>
      <c r="K207" s="123"/>
      <c r="R207" s="40"/>
      <c r="AR207" s="8" t="s">
        <v>131</v>
      </c>
      <c r="AS207" s="8" t="s">
        <v>70</v>
      </c>
    </row>
    <row r="208" spans="2:63" s="1" customFormat="1" ht="24.2" customHeight="1">
      <c r="B208" s="19"/>
      <c r="C208" s="110" t="s">
        <v>279</v>
      </c>
      <c r="D208" s="110" t="s">
        <v>125</v>
      </c>
      <c r="E208" s="111" t="s">
        <v>695</v>
      </c>
      <c r="F208" s="112" t="s">
        <v>696</v>
      </c>
      <c r="G208" s="113" t="s">
        <v>134</v>
      </c>
      <c r="H208" s="114">
        <v>5</v>
      </c>
      <c r="I208" s="112" t="s">
        <v>1</v>
      </c>
      <c r="J208" s="19"/>
      <c r="K208" s="115" t="s">
        <v>1</v>
      </c>
      <c r="L208" s="116" t="s">
        <v>27</v>
      </c>
      <c r="M208" s="117">
        <v>0</v>
      </c>
      <c r="N208" s="117">
        <f>M208*H208</f>
        <v>0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70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697</v>
      </c>
    </row>
    <row r="209" spans="2:63" s="1" customFormat="1">
      <c r="B209" s="19"/>
      <c r="D209" s="121" t="s">
        <v>131</v>
      </c>
      <c r="F209" s="122" t="s">
        <v>696</v>
      </c>
      <c r="J209" s="19"/>
      <c r="K209" s="123"/>
      <c r="R209" s="40"/>
      <c r="AR209" s="8" t="s">
        <v>131</v>
      </c>
      <c r="AS209" s="8" t="s">
        <v>70</v>
      </c>
    </row>
    <row r="210" spans="2:63" s="1" customFormat="1" ht="16.5" customHeight="1">
      <c r="B210" s="19"/>
      <c r="C210" s="127" t="s">
        <v>285</v>
      </c>
      <c r="D210" s="127" t="s">
        <v>224</v>
      </c>
      <c r="E210" s="128" t="s">
        <v>698</v>
      </c>
      <c r="F210" s="129" t="s">
        <v>699</v>
      </c>
      <c r="G210" s="130" t="s">
        <v>134</v>
      </c>
      <c r="H210" s="131">
        <v>5</v>
      </c>
      <c r="I210" s="129" t="s">
        <v>1</v>
      </c>
      <c r="J210" s="132"/>
      <c r="K210" s="133" t="s">
        <v>1</v>
      </c>
      <c r="L210" s="134" t="s">
        <v>27</v>
      </c>
      <c r="M210" s="117">
        <v>0</v>
      </c>
      <c r="N210" s="117">
        <f>M210*H210</f>
        <v>0</v>
      </c>
      <c r="O210" s="117">
        <v>0</v>
      </c>
      <c r="P210" s="117">
        <f>O210*H210</f>
        <v>0</v>
      </c>
      <c r="Q210" s="117">
        <v>0</v>
      </c>
      <c r="R210" s="118">
        <f>Q210*H210</f>
        <v>0</v>
      </c>
      <c r="AP210" s="119" t="s">
        <v>165</v>
      </c>
      <c r="AR210" s="119" t="s">
        <v>224</v>
      </c>
      <c r="AS210" s="119" t="s">
        <v>70</v>
      </c>
      <c r="AW210" s="8" t="s">
        <v>122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8" t="s">
        <v>68</v>
      </c>
      <c r="BI210" s="120" t="e">
        <f>ROUND(#REF!*H210,2)</f>
        <v>#REF!</v>
      </c>
      <c r="BJ210" s="8" t="s">
        <v>129</v>
      </c>
      <c r="BK210" s="119" t="s">
        <v>700</v>
      </c>
    </row>
    <row r="211" spans="2:63" s="1" customFormat="1">
      <c r="B211" s="19"/>
      <c r="D211" s="121" t="s">
        <v>131</v>
      </c>
      <c r="F211" s="122" t="s">
        <v>699</v>
      </c>
      <c r="J211" s="19"/>
      <c r="K211" s="123"/>
      <c r="R211" s="40"/>
      <c r="AR211" s="8" t="s">
        <v>131</v>
      </c>
      <c r="AS211" s="8" t="s">
        <v>70</v>
      </c>
    </row>
    <row r="212" spans="2:63" s="1" customFormat="1" ht="37.9" customHeight="1">
      <c r="B212" s="19"/>
      <c r="C212" s="110" t="s">
        <v>289</v>
      </c>
      <c r="D212" s="110" t="s">
        <v>125</v>
      </c>
      <c r="E212" s="111" t="s">
        <v>701</v>
      </c>
      <c r="F212" s="112" t="s">
        <v>702</v>
      </c>
      <c r="G212" s="113" t="s">
        <v>247</v>
      </c>
      <c r="H212" s="114">
        <v>3448.8040000000001</v>
      </c>
      <c r="I212" s="112" t="s">
        <v>151</v>
      </c>
      <c r="J212" s="19"/>
      <c r="K212" s="115" t="s">
        <v>1</v>
      </c>
      <c r="L212" s="116" t="s">
        <v>27</v>
      </c>
      <c r="M212" s="117">
        <v>0.16</v>
      </c>
      <c r="N212" s="117">
        <f>M212*H212</f>
        <v>551.80864000000008</v>
      </c>
      <c r="O212" s="117">
        <v>0</v>
      </c>
      <c r="P212" s="117">
        <f>O212*H212</f>
        <v>0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70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703</v>
      </c>
    </row>
    <row r="213" spans="2:63" s="1" customFormat="1" ht="29.25">
      <c r="B213" s="19"/>
      <c r="D213" s="121" t="s">
        <v>131</v>
      </c>
      <c r="F213" s="122" t="s">
        <v>704</v>
      </c>
      <c r="J213" s="19"/>
      <c r="K213" s="123"/>
      <c r="R213" s="40"/>
      <c r="AR213" s="8" t="s">
        <v>131</v>
      </c>
      <c r="AS213" s="8" t="s">
        <v>70</v>
      </c>
    </row>
    <row r="214" spans="2:63" s="1" customFormat="1">
      <c r="B214" s="19"/>
      <c r="D214" s="125" t="s">
        <v>154</v>
      </c>
      <c r="F214" s="126" t="s">
        <v>705</v>
      </c>
      <c r="J214" s="19"/>
      <c r="K214" s="123"/>
      <c r="R214" s="40"/>
      <c r="AR214" s="8" t="s">
        <v>154</v>
      </c>
      <c r="AS214" s="8" t="s">
        <v>70</v>
      </c>
    </row>
    <row r="215" spans="2:63" s="1" customFormat="1" ht="37.9" customHeight="1">
      <c r="B215" s="19"/>
      <c r="C215" s="110" t="s">
        <v>295</v>
      </c>
      <c r="D215" s="110" t="s">
        <v>125</v>
      </c>
      <c r="E215" s="111" t="s">
        <v>706</v>
      </c>
      <c r="F215" s="112" t="s">
        <v>707</v>
      </c>
      <c r="G215" s="113" t="s">
        <v>247</v>
      </c>
      <c r="H215" s="114">
        <v>294392.41700000002</v>
      </c>
      <c r="I215" s="112" t="s">
        <v>151</v>
      </c>
      <c r="J215" s="19"/>
      <c r="K215" s="115" t="s">
        <v>1</v>
      </c>
      <c r="L215" s="116" t="s">
        <v>27</v>
      </c>
      <c r="M215" s="117">
        <v>0</v>
      </c>
      <c r="N215" s="117">
        <f>M215*H215</f>
        <v>0</v>
      </c>
      <c r="O215" s="117">
        <v>0</v>
      </c>
      <c r="P215" s="117">
        <f>O215*H215</f>
        <v>0</v>
      </c>
      <c r="Q215" s="117">
        <v>0</v>
      </c>
      <c r="R215" s="118">
        <f>Q215*H215</f>
        <v>0</v>
      </c>
      <c r="AP215" s="119" t="s">
        <v>129</v>
      </c>
      <c r="AR215" s="119" t="s">
        <v>125</v>
      </c>
      <c r="AS215" s="119" t="s">
        <v>70</v>
      </c>
      <c r="AW215" s="8" t="s">
        <v>122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8" t="s">
        <v>68</v>
      </c>
      <c r="BI215" s="120" t="e">
        <f>ROUND(#REF!*H215,2)</f>
        <v>#REF!</v>
      </c>
      <c r="BJ215" s="8" t="s">
        <v>129</v>
      </c>
      <c r="BK215" s="119" t="s">
        <v>708</v>
      </c>
    </row>
    <row r="216" spans="2:63" s="1" customFormat="1" ht="29.25">
      <c r="B216" s="19"/>
      <c r="D216" s="121" t="s">
        <v>131</v>
      </c>
      <c r="F216" s="122" t="s">
        <v>709</v>
      </c>
      <c r="J216" s="19"/>
      <c r="K216" s="123"/>
      <c r="R216" s="40"/>
      <c r="AR216" s="8" t="s">
        <v>131</v>
      </c>
      <c r="AS216" s="8" t="s">
        <v>70</v>
      </c>
    </row>
    <row r="217" spans="2:63" s="1" customFormat="1">
      <c r="B217" s="19"/>
      <c r="D217" s="125" t="s">
        <v>154</v>
      </c>
      <c r="F217" s="126" t="s">
        <v>710</v>
      </c>
      <c r="J217" s="19"/>
      <c r="K217" s="123"/>
      <c r="R217" s="40"/>
      <c r="AR217" s="8" t="s">
        <v>154</v>
      </c>
      <c r="AS217" s="8" t="s">
        <v>70</v>
      </c>
    </row>
    <row r="218" spans="2:63" s="1" customFormat="1" ht="37.9" customHeight="1">
      <c r="B218" s="19"/>
      <c r="C218" s="110" t="s">
        <v>301</v>
      </c>
      <c r="D218" s="110" t="s">
        <v>125</v>
      </c>
      <c r="E218" s="111" t="s">
        <v>711</v>
      </c>
      <c r="F218" s="112" t="s">
        <v>712</v>
      </c>
      <c r="G218" s="113" t="s">
        <v>247</v>
      </c>
      <c r="H218" s="114">
        <v>3448.8040000000001</v>
      </c>
      <c r="I218" s="112" t="s">
        <v>151</v>
      </c>
      <c r="J218" s="19"/>
      <c r="K218" s="115" t="s">
        <v>1</v>
      </c>
      <c r="L218" s="116" t="s">
        <v>27</v>
      </c>
      <c r="M218" s="117">
        <v>0.1</v>
      </c>
      <c r="N218" s="117">
        <f>M218*H218</f>
        <v>344.88040000000001</v>
      </c>
      <c r="O218" s="117">
        <v>0</v>
      </c>
      <c r="P218" s="117">
        <f>O218*H218</f>
        <v>0</v>
      </c>
      <c r="Q218" s="117">
        <v>0</v>
      </c>
      <c r="R218" s="118">
        <f>Q218*H218</f>
        <v>0</v>
      </c>
      <c r="AP218" s="119" t="s">
        <v>129</v>
      </c>
      <c r="AR218" s="119" t="s">
        <v>125</v>
      </c>
      <c r="AS218" s="119" t="s">
        <v>70</v>
      </c>
      <c r="AW218" s="8" t="s">
        <v>122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8" t="s">
        <v>68</v>
      </c>
      <c r="BI218" s="120" t="e">
        <f>ROUND(#REF!*H218,2)</f>
        <v>#REF!</v>
      </c>
      <c r="BJ218" s="8" t="s">
        <v>129</v>
      </c>
      <c r="BK218" s="119" t="s">
        <v>713</v>
      </c>
    </row>
    <row r="219" spans="2:63" s="1" customFormat="1" ht="29.25">
      <c r="B219" s="19"/>
      <c r="D219" s="121" t="s">
        <v>131</v>
      </c>
      <c r="F219" s="122" t="s">
        <v>714</v>
      </c>
      <c r="J219" s="19"/>
      <c r="K219" s="123"/>
      <c r="R219" s="40"/>
      <c r="AR219" s="8" t="s">
        <v>131</v>
      </c>
      <c r="AS219" s="8" t="s">
        <v>70</v>
      </c>
    </row>
    <row r="220" spans="2:63" s="1" customFormat="1">
      <c r="B220" s="19"/>
      <c r="D220" s="125" t="s">
        <v>154</v>
      </c>
      <c r="F220" s="126" t="s">
        <v>715</v>
      </c>
      <c r="J220" s="19"/>
      <c r="K220" s="123"/>
      <c r="R220" s="40"/>
      <c r="AR220" s="8" t="s">
        <v>154</v>
      </c>
      <c r="AS220" s="8" t="s">
        <v>70</v>
      </c>
    </row>
    <row r="221" spans="2:63" s="1" customFormat="1" ht="16.5" customHeight="1">
      <c r="B221" s="19"/>
      <c r="C221" s="110" t="s">
        <v>227</v>
      </c>
      <c r="D221" s="110" t="s">
        <v>125</v>
      </c>
      <c r="E221" s="111" t="s">
        <v>716</v>
      </c>
      <c r="F221" s="112" t="s">
        <v>717</v>
      </c>
      <c r="G221" s="113" t="s">
        <v>247</v>
      </c>
      <c r="H221" s="114">
        <v>3448.8040000000001</v>
      </c>
      <c r="I221" s="112" t="s">
        <v>151</v>
      </c>
      <c r="J221" s="19"/>
      <c r="K221" s="115" t="s">
        <v>1</v>
      </c>
      <c r="L221" s="116" t="s">
        <v>27</v>
      </c>
      <c r="M221" s="117">
        <v>4.9000000000000002E-2</v>
      </c>
      <c r="N221" s="117">
        <f>M221*H221</f>
        <v>168.99139600000001</v>
      </c>
      <c r="O221" s="117">
        <v>0</v>
      </c>
      <c r="P221" s="117">
        <f>O221*H221</f>
        <v>0</v>
      </c>
      <c r="Q221" s="117">
        <v>0</v>
      </c>
      <c r="R221" s="118">
        <f>Q221*H221</f>
        <v>0</v>
      </c>
      <c r="AP221" s="119" t="s">
        <v>129</v>
      </c>
      <c r="AR221" s="119" t="s">
        <v>125</v>
      </c>
      <c r="AS221" s="119" t="s">
        <v>70</v>
      </c>
      <c r="AW221" s="8" t="s">
        <v>122</v>
      </c>
      <c r="BC221" s="120" t="e">
        <f>IF(L221="základní",#REF!,0)</f>
        <v>#REF!</v>
      </c>
      <c r="BD221" s="120">
        <f>IF(L221="snížená",#REF!,0)</f>
        <v>0</v>
      </c>
      <c r="BE221" s="120">
        <f>IF(L221="zákl. přenesená",#REF!,0)</f>
        <v>0</v>
      </c>
      <c r="BF221" s="120">
        <f>IF(L221="sníž. přenesená",#REF!,0)</f>
        <v>0</v>
      </c>
      <c r="BG221" s="120">
        <f>IF(L221="nulová",#REF!,0)</f>
        <v>0</v>
      </c>
      <c r="BH221" s="8" t="s">
        <v>68</v>
      </c>
      <c r="BI221" s="120" t="e">
        <f>ROUND(#REF!*H221,2)</f>
        <v>#REF!</v>
      </c>
      <c r="BJ221" s="8" t="s">
        <v>129</v>
      </c>
      <c r="BK221" s="119" t="s">
        <v>718</v>
      </c>
    </row>
    <row r="222" spans="2:63" s="1" customFormat="1" ht="19.5">
      <c r="B222" s="19"/>
      <c r="D222" s="121" t="s">
        <v>131</v>
      </c>
      <c r="F222" s="122" t="s">
        <v>719</v>
      </c>
      <c r="J222" s="19"/>
      <c r="K222" s="123"/>
      <c r="R222" s="40"/>
      <c r="AR222" s="8" t="s">
        <v>131</v>
      </c>
      <c r="AS222" s="8" t="s">
        <v>70</v>
      </c>
    </row>
    <row r="223" spans="2:63" s="1" customFormat="1">
      <c r="B223" s="19"/>
      <c r="D223" s="125" t="s">
        <v>154</v>
      </c>
      <c r="F223" s="126" t="s">
        <v>720</v>
      </c>
      <c r="J223" s="19"/>
      <c r="K223" s="123"/>
      <c r="R223" s="40"/>
      <c r="AR223" s="8" t="s">
        <v>154</v>
      </c>
      <c r="AS223" s="8" t="s">
        <v>70</v>
      </c>
    </row>
    <row r="224" spans="2:63" s="1" customFormat="1" ht="16.5" customHeight="1">
      <c r="B224" s="19"/>
      <c r="C224" s="110" t="s">
        <v>310</v>
      </c>
      <c r="D224" s="110" t="s">
        <v>125</v>
      </c>
      <c r="E224" s="111" t="s">
        <v>721</v>
      </c>
      <c r="F224" s="112" t="s">
        <v>722</v>
      </c>
      <c r="G224" s="113" t="s">
        <v>247</v>
      </c>
      <c r="H224" s="114">
        <v>294392.41700000002</v>
      </c>
      <c r="I224" s="112" t="s">
        <v>151</v>
      </c>
      <c r="J224" s="19"/>
      <c r="K224" s="115" t="s">
        <v>1</v>
      </c>
      <c r="L224" s="116" t="s">
        <v>27</v>
      </c>
      <c r="M224" s="117">
        <v>0</v>
      </c>
      <c r="N224" s="117">
        <f>M224*H224</f>
        <v>0</v>
      </c>
      <c r="O224" s="117">
        <v>0</v>
      </c>
      <c r="P224" s="117">
        <f>O224*H224</f>
        <v>0</v>
      </c>
      <c r="Q224" s="117">
        <v>0</v>
      </c>
      <c r="R224" s="118">
        <f>Q224*H224</f>
        <v>0</v>
      </c>
      <c r="AP224" s="119" t="s">
        <v>129</v>
      </c>
      <c r="AR224" s="119" t="s">
        <v>125</v>
      </c>
      <c r="AS224" s="119" t="s">
        <v>70</v>
      </c>
      <c r="AW224" s="8" t="s">
        <v>122</v>
      </c>
      <c r="BC224" s="120" t="e">
        <f>IF(L224="základní",#REF!,0)</f>
        <v>#REF!</v>
      </c>
      <c r="BD224" s="120">
        <f>IF(L224="snížená",#REF!,0)</f>
        <v>0</v>
      </c>
      <c r="BE224" s="120">
        <f>IF(L224="zákl. přenesená",#REF!,0)</f>
        <v>0</v>
      </c>
      <c r="BF224" s="120">
        <f>IF(L224="sníž. přenesená",#REF!,0)</f>
        <v>0</v>
      </c>
      <c r="BG224" s="120">
        <f>IF(L224="nulová",#REF!,0)</f>
        <v>0</v>
      </c>
      <c r="BH224" s="8" t="s">
        <v>68</v>
      </c>
      <c r="BI224" s="120" t="e">
        <f>ROUND(#REF!*H224,2)</f>
        <v>#REF!</v>
      </c>
      <c r="BJ224" s="8" t="s">
        <v>129</v>
      </c>
      <c r="BK224" s="119" t="s">
        <v>723</v>
      </c>
    </row>
    <row r="225" spans="2:63" s="1" customFormat="1" ht="19.5">
      <c r="B225" s="19"/>
      <c r="D225" s="121" t="s">
        <v>131</v>
      </c>
      <c r="F225" s="122" t="s">
        <v>724</v>
      </c>
      <c r="J225" s="19"/>
      <c r="K225" s="123"/>
      <c r="R225" s="40"/>
      <c r="AR225" s="8" t="s">
        <v>131</v>
      </c>
      <c r="AS225" s="8" t="s">
        <v>70</v>
      </c>
    </row>
    <row r="226" spans="2:63" s="1" customFormat="1">
      <c r="B226" s="19"/>
      <c r="D226" s="125" t="s">
        <v>154</v>
      </c>
      <c r="F226" s="126" t="s">
        <v>725</v>
      </c>
      <c r="J226" s="19"/>
      <c r="K226" s="123"/>
      <c r="R226" s="40"/>
      <c r="AR226" s="8" t="s">
        <v>154</v>
      </c>
      <c r="AS226" s="8" t="s">
        <v>70</v>
      </c>
    </row>
    <row r="227" spans="2:63" s="1" customFormat="1" ht="21.75" customHeight="1">
      <c r="B227" s="19"/>
      <c r="C227" s="110" t="s">
        <v>316</v>
      </c>
      <c r="D227" s="110" t="s">
        <v>125</v>
      </c>
      <c r="E227" s="111" t="s">
        <v>726</v>
      </c>
      <c r="F227" s="112" t="s">
        <v>727</v>
      </c>
      <c r="G227" s="113" t="s">
        <v>247</v>
      </c>
      <c r="H227" s="114">
        <v>3448.8040000000001</v>
      </c>
      <c r="I227" s="112" t="s">
        <v>151</v>
      </c>
      <c r="J227" s="19"/>
      <c r="K227" s="115" t="s">
        <v>1</v>
      </c>
      <c r="L227" s="116" t="s">
        <v>27</v>
      </c>
      <c r="M227" s="117">
        <v>3.3000000000000002E-2</v>
      </c>
      <c r="N227" s="117">
        <f>M227*H227</f>
        <v>113.81053200000001</v>
      </c>
      <c r="O227" s="117">
        <v>0</v>
      </c>
      <c r="P227" s="117">
        <f>O227*H227</f>
        <v>0</v>
      </c>
      <c r="Q227" s="117">
        <v>0</v>
      </c>
      <c r="R227" s="118">
        <f>Q227*H227</f>
        <v>0</v>
      </c>
      <c r="AP227" s="119" t="s">
        <v>129</v>
      </c>
      <c r="AR227" s="119" t="s">
        <v>125</v>
      </c>
      <c r="AS227" s="119" t="s">
        <v>70</v>
      </c>
      <c r="AW227" s="8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8" t="s">
        <v>68</v>
      </c>
      <c r="BI227" s="120" t="e">
        <f>ROUND(#REF!*H227,2)</f>
        <v>#REF!</v>
      </c>
      <c r="BJ227" s="8" t="s">
        <v>129</v>
      </c>
      <c r="BK227" s="119" t="s">
        <v>728</v>
      </c>
    </row>
    <row r="228" spans="2:63" s="1" customFormat="1" ht="19.5">
      <c r="B228" s="19"/>
      <c r="D228" s="121" t="s">
        <v>131</v>
      </c>
      <c r="F228" s="122" t="s">
        <v>729</v>
      </c>
      <c r="J228" s="19"/>
      <c r="K228" s="123"/>
      <c r="R228" s="40"/>
      <c r="AR228" s="8" t="s">
        <v>131</v>
      </c>
      <c r="AS228" s="8" t="s">
        <v>70</v>
      </c>
    </row>
    <row r="229" spans="2:63" s="1" customFormat="1">
      <c r="B229" s="19"/>
      <c r="D229" s="125" t="s">
        <v>154</v>
      </c>
      <c r="F229" s="126" t="s">
        <v>730</v>
      </c>
      <c r="J229" s="19"/>
      <c r="K229" s="123"/>
      <c r="R229" s="40"/>
      <c r="AR229" s="8" t="s">
        <v>154</v>
      </c>
      <c r="AS229" s="8" t="s">
        <v>70</v>
      </c>
    </row>
    <row r="230" spans="2:63" s="1" customFormat="1" ht="24.2" customHeight="1">
      <c r="B230" s="19"/>
      <c r="C230" s="110" t="s">
        <v>318</v>
      </c>
      <c r="D230" s="110" t="s">
        <v>125</v>
      </c>
      <c r="E230" s="111" t="s">
        <v>731</v>
      </c>
      <c r="F230" s="112" t="s">
        <v>732</v>
      </c>
      <c r="G230" s="113" t="s">
        <v>247</v>
      </c>
      <c r="H230" s="114">
        <v>301.03300000000002</v>
      </c>
      <c r="I230" s="112" t="s">
        <v>1</v>
      </c>
      <c r="J230" s="19"/>
      <c r="K230" s="115" t="s">
        <v>1</v>
      </c>
      <c r="L230" s="116" t="s">
        <v>27</v>
      </c>
      <c r="M230" s="117">
        <v>0</v>
      </c>
      <c r="N230" s="117">
        <f>M230*H230</f>
        <v>0</v>
      </c>
      <c r="O230" s="117">
        <v>0</v>
      </c>
      <c r="P230" s="117">
        <f>O230*H230</f>
        <v>0</v>
      </c>
      <c r="Q230" s="117">
        <v>0</v>
      </c>
      <c r="R230" s="118">
        <f>Q230*H230</f>
        <v>0</v>
      </c>
      <c r="AP230" s="119" t="s">
        <v>129</v>
      </c>
      <c r="AR230" s="119" t="s">
        <v>125</v>
      </c>
      <c r="AS230" s="119" t="s">
        <v>70</v>
      </c>
      <c r="AW230" s="8" t="s">
        <v>122</v>
      </c>
      <c r="BC230" s="120" t="e">
        <f>IF(L230="základní",#REF!,0)</f>
        <v>#REF!</v>
      </c>
      <c r="BD230" s="120">
        <f>IF(L230="snížená",#REF!,0)</f>
        <v>0</v>
      </c>
      <c r="BE230" s="120">
        <f>IF(L230="zákl. přenesená",#REF!,0)</f>
        <v>0</v>
      </c>
      <c r="BF230" s="120">
        <f>IF(L230="sníž. přenesená",#REF!,0)</f>
        <v>0</v>
      </c>
      <c r="BG230" s="120">
        <f>IF(L230="nulová",#REF!,0)</f>
        <v>0</v>
      </c>
      <c r="BH230" s="8" t="s">
        <v>68</v>
      </c>
      <c r="BI230" s="120" t="e">
        <f>ROUND(#REF!*H230,2)</f>
        <v>#REF!</v>
      </c>
      <c r="BJ230" s="8" t="s">
        <v>129</v>
      </c>
      <c r="BK230" s="119" t="s">
        <v>733</v>
      </c>
    </row>
    <row r="231" spans="2:63" s="1" customFormat="1" ht="19.5">
      <c r="B231" s="19"/>
      <c r="D231" s="121" t="s">
        <v>131</v>
      </c>
      <c r="F231" s="122" t="s">
        <v>732</v>
      </c>
      <c r="J231" s="19"/>
      <c r="K231" s="123"/>
      <c r="R231" s="40"/>
      <c r="AR231" s="8" t="s">
        <v>131</v>
      </c>
      <c r="AS231" s="8" t="s">
        <v>70</v>
      </c>
    </row>
    <row r="232" spans="2:63" s="1" customFormat="1" ht="24.2" customHeight="1">
      <c r="B232" s="19"/>
      <c r="C232" s="110" t="s">
        <v>324</v>
      </c>
      <c r="D232" s="110" t="s">
        <v>125</v>
      </c>
      <c r="E232" s="111" t="s">
        <v>734</v>
      </c>
      <c r="F232" s="112" t="s">
        <v>735</v>
      </c>
      <c r="G232" s="113" t="s">
        <v>247</v>
      </c>
      <c r="H232" s="114">
        <v>217.185</v>
      </c>
      <c r="I232" s="112" t="s">
        <v>151</v>
      </c>
      <c r="J232" s="19"/>
      <c r="K232" s="115" t="s">
        <v>1</v>
      </c>
      <c r="L232" s="116" t="s">
        <v>27</v>
      </c>
      <c r="M232" s="117">
        <v>0.86499999999999999</v>
      </c>
      <c r="N232" s="117">
        <f>M232*H232</f>
        <v>187.865025</v>
      </c>
      <c r="O232" s="117">
        <v>0</v>
      </c>
      <c r="P232" s="117">
        <f>O232*H232</f>
        <v>0</v>
      </c>
      <c r="Q232" s="117">
        <v>0.18</v>
      </c>
      <c r="R232" s="118">
        <f>Q232*H232</f>
        <v>39.093299999999999</v>
      </c>
      <c r="AP232" s="119" t="s">
        <v>129</v>
      </c>
      <c r="AR232" s="119" t="s">
        <v>125</v>
      </c>
      <c r="AS232" s="119" t="s">
        <v>70</v>
      </c>
      <c r="AW232" s="8" t="s">
        <v>122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8" t="s">
        <v>68</v>
      </c>
      <c r="BI232" s="120" t="e">
        <f>ROUND(#REF!*H232,2)</f>
        <v>#REF!</v>
      </c>
      <c r="BJ232" s="8" t="s">
        <v>129</v>
      </c>
      <c r="BK232" s="119" t="s">
        <v>736</v>
      </c>
    </row>
    <row r="233" spans="2:63" s="1" customFormat="1" ht="19.5">
      <c r="B233" s="19"/>
      <c r="D233" s="121" t="s">
        <v>131</v>
      </c>
      <c r="F233" s="122" t="s">
        <v>735</v>
      </c>
      <c r="J233" s="19"/>
      <c r="K233" s="123"/>
      <c r="R233" s="40"/>
      <c r="AR233" s="8" t="s">
        <v>131</v>
      </c>
      <c r="AS233" s="8" t="s">
        <v>70</v>
      </c>
    </row>
    <row r="234" spans="2:63" s="1" customFormat="1">
      <c r="B234" s="19"/>
      <c r="D234" s="125" t="s">
        <v>154</v>
      </c>
      <c r="F234" s="126" t="s">
        <v>737</v>
      </c>
      <c r="J234" s="19"/>
      <c r="K234" s="123"/>
      <c r="R234" s="40"/>
      <c r="AR234" s="8" t="s">
        <v>154</v>
      </c>
      <c r="AS234" s="8" t="s">
        <v>70</v>
      </c>
    </row>
    <row r="235" spans="2:63" s="1" customFormat="1" ht="24.2" customHeight="1">
      <c r="B235" s="19"/>
      <c r="C235" s="110" t="s">
        <v>333</v>
      </c>
      <c r="D235" s="110" t="s">
        <v>125</v>
      </c>
      <c r="E235" s="111" t="s">
        <v>738</v>
      </c>
      <c r="F235" s="112" t="s">
        <v>739</v>
      </c>
      <c r="G235" s="113" t="s">
        <v>247</v>
      </c>
      <c r="H235" s="114">
        <v>242.81</v>
      </c>
      <c r="I235" s="112" t="s">
        <v>151</v>
      </c>
      <c r="J235" s="19"/>
      <c r="K235" s="115" t="s">
        <v>1</v>
      </c>
      <c r="L235" s="116" t="s">
        <v>27</v>
      </c>
      <c r="M235" s="117">
        <v>0.503</v>
      </c>
      <c r="N235" s="117">
        <f>M235*H235</f>
        <v>122.13343</v>
      </c>
      <c r="O235" s="117">
        <v>0</v>
      </c>
      <c r="P235" s="117">
        <f>O235*H235</f>
        <v>0</v>
      </c>
      <c r="Q235" s="117">
        <v>5.3999999999999999E-2</v>
      </c>
      <c r="R235" s="118">
        <f>Q235*H235</f>
        <v>13.111739999999999</v>
      </c>
      <c r="AP235" s="119" t="s">
        <v>129</v>
      </c>
      <c r="AR235" s="119" t="s">
        <v>125</v>
      </c>
      <c r="AS235" s="119" t="s">
        <v>70</v>
      </c>
      <c r="AW235" s="8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8" t="s">
        <v>68</v>
      </c>
      <c r="BI235" s="120" t="e">
        <f>ROUND(#REF!*H235,2)</f>
        <v>#REF!</v>
      </c>
      <c r="BJ235" s="8" t="s">
        <v>129</v>
      </c>
      <c r="BK235" s="119" t="s">
        <v>740</v>
      </c>
    </row>
    <row r="236" spans="2:63" s="1" customFormat="1" ht="29.25">
      <c r="B236" s="19"/>
      <c r="D236" s="121" t="s">
        <v>131</v>
      </c>
      <c r="F236" s="122" t="s">
        <v>741</v>
      </c>
      <c r="J236" s="19"/>
      <c r="K236" s="123"/>
      <c r="R236" s="40"/>
      <c r="AR236" s="8" t="s">
        <v>131</v>
      </c>
      <c r="AS236" s="8" t="s">
        <v>70</v>
      </c>
    </row>
    <row r="237" spans="2:63" s="1" customFormat="1">
      <c r="B237" s="19"/>
      <c r="D237" s="125" t="s">
        <v>154</v>
      </c>
      <c r="F237" s="126" t="s">
        <v>742</v>
      </c>
      <c r="J237" s="19"/>
      <c r="K237" s="123"/>
      <c r="R237" s="40"/>
      <c r="AR237" s="8" t="s">
        <v>154</v>
      </c>
      <c r="AS237" s="8" t="s">
        <v>70</v>
      </c>
    </row>
    <row r="238" spans="2:63" s="1" customFormat="1" ht="21.75" customHeight="1">
      <c r="B238" s="19"/>
      <c r="C238" s="110" t="s">
        <v>339</v>
      </c>
      <c r="D238" s="110" t="s">
        <v>125</v>
      </c>
      <c r="E238" s="111" t="s">
        <v>743</v>
      </c>
      <c r="F238" s="112" t="s">
        <v>744</v>
      </c>
      <c r="G238" s="113" t="s">
        <v>247</v>
      </c>
      <c r="H238" s="114">
        <v>21.664999999999999</v>
      </c>
      <c r="I238" s="112" t="s">
        <v>151</v>
      </c>
      <c r="J238" s="19"/>
      <c r="K238" s="115" t="s">
        <v>1</v>
      </c>
      <c r="L238" s="116" t="s">
        <v>27</v>
      </c>
      <c r="M238" s="117">
        <v>0.57599999999999996</v>
      </c>
      <c r="N238" s="117">
        <f>M238*H238</f>
        <v>12.479039999999998</v>
      </c>
      <c r="O238" s="117">
        <v>0</v>
      </c>
      <c r="P238" s="117">
        <f>O238*H238</f>
        <v>0</v>
      </c>
      <c r="Q238" s="117">
        <v>6.7000000000000004E-2</v>
      </c>
      <c r="R238" s="118">
        <f>Q238*H238</f>
        <v>1.4515549999999999</v>
      </c>
      <c r="AP238" s="119" t="s">
        <v>129</v>
      </c>
      <c r="AR238" s="119" t="s">
        <v>125</v>
      </c>
      <c r="AS238" s="119" t="s">
        <v>70</v>
      </c>
      <c r="AW238" s="8" t="s">
        <v>122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8" t="s">
        <v>68</v>
      </c>
      <c r="BI238" s="120" t="e">
        <f>ROUND(#REF!*H238,2)</f>
        <v>#REF!</v>
      </c>
      <c r="BJ238" s="8" t="s">
        <v>129</v>
      </c>
      <c r="BK238" s="119" t="s">
        <v>745</v>
      </c>
    </row>
    <row r="239" spans="2:63" s="1" customFormat="1" ht="19.5">
      <c r="B239" s="19"/>
      <c r="D239" s="121" t="s">
        <v>131</v>
      </c>
      <c r="F239" s="122" t="s">
        <v>746</v>
      </c>
      <c r="J239" s="19"/>
      <c r="K239" s="123"/>
      <c r="R239" s="40"/>
      <c r="AR239" s="8" t="s">
        <v>131</v>
      </c>
      <c r="AS239" s="8" t="s">
        <v>70</v>
      </c>
    </row>
    <row r="240" spans="2:63" s="1" customFormat="1">
      <c r="B240" s="19"/>
      <c r="D240" s="125" t="s">
        <v>154</v>
      </c>
      <c r="F240" s="126" t="s">
        <v>747</v>
      </c>
      <c r="J240" s="19"/>
      <c r="K240" s="123"/>
      <c r="R240" s="40"/>
      <c r="AR240" s="8" t="s">
        <v>154</v>
      </c>
      <c r="AS240" s="8" t="s">
        <v>70</v>
      </c>
    </row>
    <row r="241" spans="2:63" s="1" customFormat="1" ht="37.9" customHeight="1">
      <c r="B241" s="19"/>
      <c r="C241" s="110" t="s">
        <v>344</v>
      </c>
      <c r="D241" s="110" t="s">
        <v>125</v>
      </c>
      <c r="E241" s="111" t="s">
        <v>748</v>
      </c>
      <c r="F241" s="112" t="s">
        <v>749</v>
      </c>
      <c r="G241" s="113" t="s">
        <v>247</v>
      </c>
      <c r="H241" s="114">
        <v>2479.3649999999998</v>
      </c>
      <c r="I241" s="112" t="s">
        <v>151</v>
      </c>
      <c r="J241" s="19"/>
      <c r="K241" s="115" t="s">
        <v>1</v>
      </c>
      <c r="L241" s="116" t="s">
        <v>27</v>
      </c>
      <c r="M241" s="117">
        <v>0.17</v>
      </c>
      <c r="N241" s="117">
        <f>M241*H241</f>
        <v>421.49205000000001</v>
      </c>
      <c r="O241" s="117">
        <v>0</v>
      </c>
      <c r="P241" s="117">
        <f>O241*H241</f>
        <v>0</v>
      </c>
      <c r="Q241" s="117">
        <v>4.5999999999999999E-2</v>
      </c>
      <c r="R241" s="118">
        <f>Q241*H241</f>
        <v>114.05078999999999</v>
      </c>
      <c r="AP241" s="119" t="s">
        <v>129</v>
      </c>
      <c r="AR241" s="119" t="s">
        <v>125</v>
      </c>
      <c r="AS241" s="119" t="s">
        <v>70</v>
      </c>
      <c r="AW241" s="8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8" t="s">
        <v>68</v>
      </c>
      <c r="BI241" s="120" t="e">
        <f>ROUND(#REF!*H241,2)</f>
        <v>#REF!</v>
      </c>
      <c r="BJ241" s="8" t="s">
        <v>129</v>
      </c>
      <c r="BK241" s="119" t="s">
        <v>750</v>
      </c>
    </row>
    <row r="242" spans="2:63" s="1" customFormat="1" ht="29.25">
      <c r="B242" s="19"/>
      <c r="D242" s="121" t="s">
        <v>131</v>
      </c>
      <c r="F242" s="122" t="s">
        <v>751</v>
      </c>
      <c r="J242" s="19"/>
      <c r="K242" s="123"/>
      <c r="R242" s="40"/>
      <c r="AR242" s="8" t="s">
        <v>131</v>
      </c>
      <c r="AS242" s="8" t="s">
        <v>70</v>
      </c>
    </row>
    <row r="243" spans="2:63" s="1" customFormat="1">
      <c r="B243" s="19"/>
      <c r="D243" s="125" t="s">
        <v>154</v>
      </c>
      <c r="F243" s="126" t="s">
        <v>752</v>
      </c>
      <c r="J243" s="19"/>
      <c r="K243" s="123"/>
      <c r="R243" s="40"/>
      <c r="AR243" s="8" t="s">
        <v>154</v>
      </c>
      <c r="AS243" s="8" t="s">
        <v>70</v>
      </c>
    </row>
    <row r="244" spans="2:63" s="100" customFormat="1" ht="22.9" customHeight="1">
      <c r="B244" s="101"/>
      <c r="D244" s="102" t="s">
        <v>59</v>
      </c>
      <c r="E244" s="109" t="s">
        <v>163</v>
      </c>
      <c r="F244" s="109" t="s">
        <v>753</v>
      </c>
      <c r="J244" s="101"/>
      <c r="K244" s="104"/>
      <c r="N244" s="105">
        <f>SUM(N245:N264)</f>
        <v>297.21451800000006</v>
      </c>
      <c r="P244" s="105">
        <f>SUM(P245:P264)</f>
        <v>0</v>
      </c>
      <c r="R244" s="106">
        <f>SUM(R245:R264)</f>
        <v>0</v>
      </c>
      <c r="AP244" s="102" t="s">
        <v>68</v>
      </c>
      <c r="AR244" s="107" t="s">
        <v>59</v>
      </c>
      <c r="AS244" s="107" t="s">
        <v>68</v>
      </c>
      <c r="AW244" s="102" t="s">
        <v>122</v>
      </c>
      <c r="BI244" s="108" t="e">
        <f>SUM(BI245:BI264)</f>
        <v>#REF!</v>
      </c>
    </row>
    <row r="245" spans="2:63" s="1" customFormat="1" ht="33" customHeight="1">
      <c r="B245" s="19"/>
      <c r="C245" s="110" t="s">
        <v>350</v>
      </c>
      <c r="D245" s="110" t="s">
        <v>125</v>
      </c>
      <c r="E245" s="111" t="s">
        <v>166</v>
      </c>
      <c r="F245" s="112" t="s">
        <v>167</v>
      </c>
      <c r="G245" s="113" t="s">
        <v>168</v>
      </c>
      <c r="H245" s="114">
        <v>169.934</v>
      </c>
      <c r="I245" s="112" t="s">
        <v>151</v>
      </c>
      <c r="J245" s="19"/>
      <c r="K245" s="115" t="s">
        <v>1</v>
      </c>
      <c r="L245" s="116" t="s">
        <v>27</v>
      </c>
      <c r="M245" s="117">
        <v>1.51</v>
      </c>
      <c r="N245" s="117">
        <f>M245*H245</f>
        <v>256.60034000000002</v>
      </c>
      <c r="O245" s="117">
        <v>0</v>
      </c>
      <c r="P245" s="117">
        <f>O245*H245</f>
        <v>0</v>
      </c>
      <c r="Q245" s="117">
        <v>0</v>
      </c>
      <c r="R245" s="118">
        <f>Q245*H245</f>
        <v>0</v>
      </c>
      <c r="AP245" s="119" t="s">
        <v>129</v>
      </c>
      <c r="AR245" s="119" t="s">
        <v>125</v>
      </c>
      <c r="AS245" s="119" t="s">
        <v>70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129</v>
      </c>
      <c r="BK245" s="119" t="s">
        <v>754</v>
      </c>
    </row>
    <row r="246" spans="2:63" s="1" customFormat="1" ht="29.25">
      <c r="B246" s="19"/>
      <c r="D246" s="121" t="s">
        <v>131</v>
      </c>
      <c r="F246" s="122" t="s">
        <v>170</v>
      </c>
      <c r="J246" s="19"/>
      <c r="K246" s="123"/>
      <c r="R246" s="40"/>
      <c r="AR246" s="8" t="s">
        <v>131</v>
      </c>
      <c r="AS246" s="8" t="s">
        <v>70</v>
      </c>
    </row>
    <row r="247" spans="2:63" s="1" customFormat="1">
      <c r="B247" s="19"/>
      <c r="D247" s="125" t="s">
        <v>154</v>
      </c>
      <c r="F247" s="126" t="s">
        <v>171</v>
      </c>
      <c r="J247" s="19"/>
      <c r="K247" s="123"/>
      <c r="R247" s="40"/>
      <c r="AR247" s="8" t="s">
        <v>154</v>
      </c>
      <c r="AS247" s="8" t="s">
        <v>70</v>
      </c>
    </row>
    <row r="248" spans="2:63" s="1" customFormat="1" ht="24.2" customHeight="1">
      <c r="B248" s="19"/>
      <c r="C248" s="110" t="s">
        <v>356</v>
      </c>
      <c r="D248" s="110" t="s">
        <v>125</v>
      </c>
      <c r="E248" s="111" t="s">
        <v>172</v>
      </c>
      <c r="F248" s="112" t="s">
        <v>173</v>
      </c>
      <c r="G248" s="113" t="s">
        <v>168</v>
      </c>
      <c r="H248" s="114">
        <v>169.934</v>
      </c>
      <c r="I248" s="112" t="s">
        <v>151</v>
      </c>
      <c r="J248" s="19"/>
      <c r="K248" s="115" t="s">
        <v>1</v>
      </c>
      <c r="L248" s="116" t="s">
        <v>27</v>
      </c>
      <c r="M248" s="117">
        <v>0.125</v>
      </c>
      <c r="N248" s="117">
        <f>M248*H248</f>
        <v>21.24175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129</v>
      </c>
      <c r="AR248" s="119" t="s">
        <v>125</v>
      </c>
      <c r="AS248" s="119" t="s">
        <v>70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129</v>
      </c>
      <c r="BK248" s="119" t="s">
        <v>755</v>
      </c>
    </row>
    <row r="249" spans="2:63" s="1" customFormat="1" ht="19.5">
      <c r="B249" s="19"/>
      <c r="D249" s="121" t="s">
        <v>131</v>
      </c>
      <c r="F249" s="122" t="s">
        <v>175</v>
      </c>
      <c r="J249" s="19"/>
      <c r="K249" s="123"/>
      <c r="R249" s="40"/>
      <c r="AR249" s="8" t="s">
        <v>131</v>
      </c>
      <c r="AS249" s="8" t="s">
        <v>70</v>
      </c>
    </row>
    <row r="250" spans="2:63" s="1" customFormat="1">
      <c r="B250" s="19"/>
      <c r="D250" s="125" t="s">
        <v>154</v>
      </c>
      <c r="F250" s="126" t="s">
        <v>176</v>
      </c>
      <c r="J250" s="19"/>
      <c r="K250" s="123"/>
      <c r="R250" s="40"/>
      <c r="AR250" s="8" t="s">
        <v>154</v>
      </c>
      <c r="AS250" s="8" t="s">
        <v>70</v>
      </c>
    </row>
    <row r="251" spans="2:63" s="1" customFormat="1" ht="24.2" customHeight="1">
      <c r="B251" s="19"/>
      <c r="C251" s="110" t="s">
        <v>362</v>
      </c>
      <c r="D251" s="110" t="s">
        <v>125</v>
      </c>
      <c r="E251" s="111" t="s">
        <v>178</v>
      </c>
      <c r="F251" s="112" t="s">
        <v>179</v>
      </c>
      <c r="G251" s="113" t="s">
        <v>168</v>
      </c>
      <c r="H251" s="114">
        <v>3228.7379999999998</v>
      </c>
      <c r="I251" s="112" t="s">
        <v>151</v>
      </c>
      <c r="J251" s="19"/>
      <c r="K251" s="115" t="s">
        <v>1</v>
      </c>
      <c r="L251" s="116" t="s">
        <v>27</v>
      </c>
      <c r="M251" s="117">
        <v>6.0000000000000001E-3</v>
      </c>
      <c r="N251" s="117">
        <f>M251*H251</f>
        <v>19.372427999999999</v>
      </c>
      <c r="O251" s="117">
        <v>0</v>
      </c>
      <c r="P251" s="117">
        <f>O251*H251</f>
        <v>0</v>
      </c>
      <c r="Q251" s="117">
        <v>0</v>
      </c>
      <c r="R251" s="118">
        <f>Q251*H251</f>
        <v>0</v>
      </c>
      <c r="AP251" s="119" t="s">
        <v>129</v>
      </c>
      <c r="AR251" s="119" t="s">
        <v>125</v>
      </c>
      <c r="AS251" s="119" t="s">
        <v>70</v>
      </c>
      <c r="AW251" s="8" t="s">
        <v>122</v>
      </c>
      <c r="BC251" s="120" t="e">
        <f>IF(L251="základní",#REF!,0)</f>
        <v>#REF!</v>
      </c>
      <c r="BD251" s="120">
        <f>IF(L251="snížená",#REF!,0)</f>
        <v>0</v>
      </c>
      <c r="BE251" s="120">
        <f>IF(L251="zákl. přenesená",#REF!,0)</f>
        <v>0</v>
      </c>
      <c r="BF251" s="120">
        <f>IF(L251="sníž. přenesená",#REF!,0)</f>
        <v>0</v>
      </c>
      <c r="BG251" s="120">
        <f>IF(L251="nulová",#REF!,0)</f>
        <v>0</v>
      </c>
      <c r="BH251" s="8" t="s">
        <v>68</v>
      </c>
      <c r="BI251" s="120" t="e">
        <f>ROUND(#REF!*H251,2)</f>
        <v>#REF!</v>
      </c>
      <c r="BJ251" s="8" t="s">
        <v>129</v>
      </c>
      <c r="BK251" s="119" t="s">
        <v>756</v>
      </c>
    </row>
    <row r="252" spans="2:63" s="1" customFormat="1" ht="29.25">
      <c r="B252" s="19"/>
      <c r="D252" s="121" t="s">
        <v>131</v>
      </c>
      <c r="F252" s="122" t="s">
        <v>181</v>
      </c>
      <c r="J252" s="19"/>
      <c r="K252" s="123"/>
      <c r="R252" s="40"/>
      <c r="AR252" s="8" t="s">
        <v>131</v>
      </c>
      <c r="AS252" s="8" t="s">
        <v>70</v>
      </c>
    </row>
    <row r="253" spans="2:63" s="1" customFormat="1">
      <c r="B253" s="19"/>
      <c r="D253" s="125" t="s">
        <v>154</v>
      </c>
      <c r="F253" s="126" t="s">
        <v>182</v>
      </c>
      <c r="J253" s="19"/>
      <c r="K253" s="123"/>
      <c r="R253" s="40"/>
      <c r="AR253" s="8" t="s">
        <v>154</v>
      </c>
      <c r="AS253" s="8" t="s">
        <v>70</v>
      </c>
    </row>
    <row r="254" spans="2:63" s="1" customFormat="1" ht="24.2" customHeight="1">
      <c r="B254" s="19"/>
      <c r="C254" s="110" t="s">
        <v>368</v>
      </c>
      <c r="D254" s="110" t="s">
        <v>125</v>
      </c>
      <c r="E254" s="111" t="s">
        <v>184</v>
      </c>
      <c r="F254" s="112" t="s">
        <v>185</v>
      </c>
      <c r="G254" s="113" t="s">
        <v>168</v>
      </c>
      <c r="H254" s="114">
        <v>0.501</v>
      </c>
      <c r="I254" s="112" t="s">
        <v>1</v>
      </c>
      <c r="J254" s="19"/>
      <c r="K254" s="115" t="s">
        <v>1</v>
      </c>
      <c r="L254" s="116" t="s">
        <v>27</v>
      </c>
      <c r="M254" s="117">
        <v>0</v>
      </c>
      <c r="N254" s="117">
        <f>M254*H254</f>
        <v>0</v>
      </c>
      <c r="O254" s="117">
        <v>0</v>
      </c>
      <c r="P254" s="117">
        <f>O254*H254</f>
        <v>0</v>
      </c>
      <c r="Q254" s="117">
        <v>0</v>
      </c>
      <c r="R254" s="118">
        <f>Q254*H254</f>
        <v>0</v>
      </c>
      <c r="AP254" s="119" t="s">
        <v>129</v>
      </c>
      <c r="AR254" s="119" t="s">
        <v>125</v>
      </c>
      <c r="AS254" s="119" t="s">
        <v>70</v>
      </c>
      <c r="AW254" s="8" t="s">
        <v>122</v>
      </c>
      <c r="BC254" s="120" t="e">
        <f>IF(L254="základní",#REF!,0)</f>
        <v>#REF!</v>
      </c>
      <c r="BD254" s="120">
        <f>IF(L254="snížená",#REF!,0)</f>
        <v>0</v>
      </c>
      <c r="BE254" s="120">
        <f>IF(L254="zákl. přenesená",#REF!,0)</f>
        <v>0</v>
      </c>
      <c r="BF254" s="120">
        <f>IF(L254="sníž. přenesená",#REF!,0)</f>
        <v>0</v>
      </c>
      <c r="BG254" s="120">
        <f>IF(L254="nulová",#REF!,0)</f>
        <v>0</v>
      </c>
      <c r="BH254" s="8" t="s">
        <v>68</v>
      </c>
      <c r="BI254" s="120" t="e">
        <f>ROUND(#REF!*H254,2)</f>
        <v>#REF!</v>
      </c>
      <c r="BJ254" s="8" t="s">
        <v>129</v>
      </c>
      <c r="BK254" s="119" t="s">
        <v>757</v>
      </c>
    </row>
    <row r="255" spans="2:63" s="1" customFormat="1" ht="19.5">
      <c r="B255" s="19"/>
      <c r="D255" s="121" t="s">
        <v>131</v>
      </c>
      <c r="F255" s="122" t="s">
        <v>185</v>
      </c>
      <c r="J255" s="19"/>
      <c r="K255" s="123"/>
      <c r="R255" s="40"/>
      <c r="AR255" s="8" t="s">
        <v>131</v>
      </c>
      <c r="AS255" s="8" t="s">
        <v>70</v>
      </c>
    </row>
    <row r="256" spans="2:63" s="1" customFormat="1" ht="58.5">
      <c r="B256" s="19"/>
      <c r="D256" s="121" t="s">
        <v>146</v>
      </c>
      <c r="F256" s="124" t="s">
        <v>187</v>
      </c>
      <c r="J256" s="19"/>
      <c r="K256" s="123"/>
      <c r="R256" s="40"/>
      <c r="AR256" s="8" t="s">
        <v>146</v>
      </c>
      <c r="AS256" s="8" t="s">
        <v>70</v>
      </c>
    </row>
    <row r="257" spans="2:63" s="1" customFormat="1" ht="24.2" customHeight="1">
      <c r="B257" s="19"/>
      <c r="C257" s="110" t="s">
        <v>374</v>
      </c>
      <c r="D257" s="110" t="s">
        <v>125</v>
      </c>
      <c r="E257" s="111" t="s">
        <v>758</v>
      </c>
      <c r="F257" s="112" t="s">
        <v>759</v>
      </c>
      <c r="G257" s="113" t="s">
        <v>168</v>
      </c>
      <c r="H257" s="114">
        <v>114.04900000000001</v>
      </c>
      <c r="I257" s="112" t="s">
        <v>1</v>
      </c>
      <c r="J257" s="19"/>
      <c r="K257" s="115" t="s">
        <v>1</v>
      </c>
      <c r="L257" s="116" t="s">
        <v>27</v>
      </c>
      <c r="M257" s="117">
        <v>0</v>
      </c>
      <c r="N257" s="117">
        <f>M257*H257</f>
        <v>0</v>
      </c>
      <c r="O257" s="117">
        <v>0</v>
      </c>
      <c r="P257" s="117">
        <f>O257*H257</f>
        <v>0</v>
      </c>
      <c r="Q257" s="117">
        <v>0</v>
      </c>
      <c r="R257" s="118">
        <f>Q257*H257</f>
        <v>0</v>
      </c>
      <c r="AP257" s="119" t="s">
        <v>129</v>
      </c>
      <c r="AR257" s="119" t="s">
        <v>125</v>
      </c>
      <c r="AS257" s="119" t="s">
        <v>70</v>
      </c>
      <c r="AW257" s="8" t="s">
        <v>122</v>
      </c>
      <c r="BC257" s="120" t="e">
        <f>IF(L257="základní",#REF!,0)</f>
        <v>#REF!</v>
      </c>
      <c r="BD257" s="120">
        <f>IF(L257="snížená",#REF!,0)</f>
        <v>0</v>
      </c>
      <c r="BE257" s="120">
        <f>IF(L257="zákl. přenesená",#REF!,0)</f>
        <v>0</v>
      </c>
      <c r="BF257" s="120">
        <f>IF(L257="sníž. přenesená",#REF!,0)</f>
        <v>0</v>
      </c>
      <c r="BG257" s="120">
        <f>IF(L257="nulová",#REF!,0)</f>
        <v>0</v>
      </c>
      <c r="BH257" s="8" t="s">
        <v>68</v>
      </c>
      <c r="BI257" s="120" t="e">
        <f>ROUND(#REF!*H257,2)</f>
        <v>#REF!</v>
      </c>
      <c r="BJ257" s="8" t="s">
        <v>129</v>
      </c>
      <c r="BK257" s="119" t="s">
        <v>760</v>
      </c>
    </row>
    <row r="258" spans="2:63" s="1" customFormat="1" ht="19.5">
      <c r="B258" s="19"/>
      <c r="D258" s="121" t="s">
        <v>131</v>
      </c>
      <c r="F258" s="122" t="s">
        <v>759</v>
      </c>
      <c r="J258" s="19"/>
      <c r="K258" s="123"/>
      <c r="R258" s="40"/>
      <c r="AR258" s="8" t="s">
        <v>131</v>
      </c>
      <c r="AS258" s="8" t="s">
        <v>70</v>
      </c>
    </row>
    <row r="259" spans="2:63" s="1" customFormat="1" ht="49.15" customHeight="1">
      <c r="B259" s="19"/>
      <c r="C259" s="110" t="s">
        <v>380</v>
      </c>
      <c r="D259" s="110" t="s">
        <v>125</v>
      </c>
      <c r="E259" s="111" t="s">
        <v>189</v>
      </c>
      <c r="F259" s="112" t="s">
        <v>190</v>
      </c>
      <c r="G259" s="113" t="s">
        <v>168</v>
      </c>
      <c r="H259" s="114">
        <v>39.094000000000001</v>
      </c>
      <c r="I259" s="112" t="s">
        <v>151</v>
      </c>
      <c r="J259" s="19"/>
      <c r="K259" s="115" t="s">
        <v>1</v>
      </c>
      <c r="L259" s="116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129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129</v>
      </c>
      <c r="BK259" s="119" t="s">
        <v>761</v>
      </c>
    </row>
    <row r="260" spans="2:63" s="1" customFormat="1" ht="29.25">
      <c r="B260" s="19"/>
      <c r="D260" s="121" t="s">
        <v>131</v>
      </c>
      <c r="F260" s="122" t="s">
        <v>192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>
      <c r="B261" s="19"/>
      <c r="D261" s="125" t="s">
        <v>154</v>
      </c>
      <c r="F261" s="126" t="s">
        <v>193</v>
      </c>
      <c r="J261" s="19"/>
      <c r="K261" s="123"/>
      <c r="R261" s="40"/>
      <c r="AR261" s="8" t="s">
        <v>154</v>
      </c>
      <c r="AS261" s="8" t="s">
        <v>70</v>
      </c>
    </row>
    <row r="262" spans="2:63" s="1" customFormat="1" ht="33" customHeight="1">
      <c r="B262" s="19"/>
      <c r="C262" s="110" t="s">
        <v>386</v>
      </c>
      <c r="D262" s="110" t="s">
        <v>125</v>
      </c>
      <c r="E262" s="111" t="s">
        <v>201</v>
      </c>
      <c r="F262" s="112" t="s">
        <v>202</v>
      </c>
      <c r="G262" s="113" t="s">
        <v>168</v>
      </c>
      <c r="H262" s="114">
        <v>16.79</v>
      </c>
      <c r="I262" s="112" t="s">
        <v>151</v>
      </c>
      <c r="J262" s="19"/>
      <c r="K262" s="115" t="s">
        <v>1</v>
      </c>
      <c r="L262" s="116" t="s">
        <v>27</v>
      </c>
      <c r="M262" s="117">
        <v>0</v>
      </c>
      <c r="N262" s="117">
        <f>M262*H262</f>
        <v>0</v>
      </c>
      <c r="O262" s="117">
        <v>0</v>
      </c>
      <c r="P262" s="117">
        <f>O262*H262</f>
        <v>0</v>
      </c>
      <c r="Q262" s="117">
        <v>0</v>
      </c>
      <c r="R262" s="118">
        <f>Q262*H262</f>
        <v>0</v>
      </c>
      <c r="AP262" s="119" t="s">
        <v>129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129</v>
      </c>
      <c r="BK262" s="119" t="s">
        <v>762</v>
      </c>
    </row>
    <row r="263" spans="2:63" s="1" customFormat="1" ht="29.25">
      <c r="B263" s="19"/>
      <c r="D263" s="121" t="s">
        <v>131</v>
      </c>
      <c r="F263" s="122" t="s">
        <v>204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205</v>
      </c>
      <c r="J264" s="19"/>
      <c r="K264" s="123"/>
      <c r="R264" s="40"/>
      <c r="AR264" s="8" t="s">
        <v>154</v>
      </c>
      <c r="AS264" s="8" t="s">
        <v>70</v>
      </c>
    </row>
    <row r="265" spans="2:63" s="100" customFormat="1" ht="22.9" customHeight="1">
      <c r="B265" s="101"/>
      <c r="D265" s="102" t="s">
        <v>59</v>
      </c>
      <c r="E265" s="109" t="s">
        <v>206</v>
      </c>
      <c r="F265" s="109" t="s">
        <v>207</v>
      </c>
      <c r="J265" s="101"/>
      <c r="K265" s="104"/>
      <c r="N265" s="105">
        <f>SUM(N266:N268)</f>
        <v>65.492418000000001</v>
      </c>
      <c r="P265" s="105">
        <f>SUM(P266:P268)</f>
        <v>0</v>
      </c>
      <c r="R265" s="106">
        <f>SUM(R266:R268)</f>
        <v>0</v>
      </c>
      <c r="AP265" s="102" t="s">
        <v>68</v>
      </c>
      <c r="AR265" s="107" t="s">
        <v>59</v>
      </c>
      <c r="AS265" s="107" t="s">
        <v>68</v>
      </c>
      <c r="AW265" s="102" t="s">
        <v>122</v>
      </c>
      <c r="BI265" s="108" t="e">
        <f>SUM(BI266:BI268)</f>
        <v>#REF!</v>
      </c>
    </row>
    <row r="266" spans="2:63" s="1" customFormat="1" ht="21.75" customHeight="1">
      <c r="B266" s="19"/>
      <c r="C266" s="110" t="s">
        <v>391</v>
      </c>
      <c r="D266" s="110" t="s">
        <v>125</v>
      </c>
      <c r="E266" s="111" t="s">
        <v>208</v>
      </c>
      <c r="F266" s="112" t="s">
        <v>209</v>
      </c>
      <c r="G266" s="113" t="s">
        <v>168</v>
      </c>
      <c r="H266" s="114">
        <v>205.95099999999999</v>
      </c>
      <c r="I266" s="112" t="s">
        <v>151</v>
      </c>
      <c r="J266" s="19"/>
      <c r="K266" s="115" t="s">
        <v>1</v>
      </c>
      <c r="L266" s="116" t="s">
        <v>27</v>
      </c>
      <c r="M266" s="117">
        <v>0.318</v>
      </c>
      <c r="N266" s="117">
        <f>M266*H266</f>
        <v>65.492418000000001</v>
      </c>
      <c r="O266" s="117">
        <v>0</v>
      </c>
      <c r="P266" s="117">
        <f>O266*H266</f>
        <v>0</v>
      </c>
      <c r="Q266" s="117">
        <v>0</v>
      </c>
      <c r="R266" s="118">
        <f>Q266*H266</f>
        <v>0</v>
      </c>
      <c r="AP266" s="119" t="s">
        <v>129</v>
      </c>
      <c r="AR266" s="119" t="s">
        <v>125</v>
      </c>
      <c r="AS266" s="119" t="s">
        <v>70</v>
      </c>
      <c r="AW266" s="8" t="s">
        <v>122</v>
      </c>
      <c r="BC266" s="120" t="e">
        <f>IF(L266="základní",#REF!,0)</f>
        <v>#REF!</v>
      </c>
      <c r="BD266" s="120">
        <f>IF(L266="snížená",#REF!,0)</f>
        <v>0</v>
      </c>
      <c r="BE266" s="120">
        <f>IF(L266="zákl. přenesená",#REF!,0)</f>
        <v>0</v>
      </c>
      <c r="BF266" s="120">
        <f>IF(L266="sníž. přenesená",#REF!,0)</f>
        <v>0</v>
      </c>
      <c r="BG266" s="120">
        <f>IF(L266="nulová",#REF!,0)</f>
        <v>0</v>
      </c>
      <c r="BH266" s="8" t="s">
        <v>68</v>
      </c>
      <c r="BI266" s="120" t="e">
        <f>ROUND(#REF!*H266,2)</f>
        <v>#REF!</v>
      </c>
      <c r="BJ266" s="8" t="s">
        <v>129</v>
      </c>
      <c r="BK266" s="119" t="s">
        <v>763</v>
      </c>
    </row>
    <row r="267" spans="2:63" s="1" customFormat="1" ht="39">
      <c r="B267" s="19"/>
      <c r="D267" s="121" t="s">
        <v>131</v>
      </c>
      <c r="F267" s="122" t="s">
        <v>211</v>
      </c>
      <c r="J267" s="19"/>
      <c r="K267" s="123"/>
      <c r="R267" s="40"/>
      <c r="AR267" s="8" t="s">
        <v>131</v>
      </c>
      <c r="AS267" s="8" t="s">
        <v>70</v>
      </c>
    </row>
    <row r="268" spans="2:63" s="1" customFormat="1">
      <c r="B268" s="19"/>
      <c r="D268" s="125" t="s">
        <v>154</v>
      </c>
      <c r="F268" s="126" t="s">
        <v>212</v>
      </c>
      <c r="J268" s="19"/>
      <c r="K268" s="123"/>
      <c r="R268" s="40"/>
      <c r="AR268" s="8" t="s">
        <v>154</v>
      </c>
      <c r="AS268" s="8" t="s">
        <v>70</v>
      </c>
    </row>
    <row r="269" spans="2:63" s="100" customFormat="1" ht="25.9" customHeight="1">
      <c r="B269" s="101"/>
      <c r="D269" s="102" t="s">
        <v>59</v>
      </c>
      <c r="E269" s="103" t="s">
        <v>213</v>
      </c>
      <c r="F269" s="103" t="s">
        <v>214</v>
      </c>
      <c r="J269" s="101"/>
      <c r="K269" s="104"/>
      <c r="N269" s="105">
        <f>N270+N279+N299+N305+N311+N333+N378+N410+N425+N461</f>
        <v>2565.4848529999999</v>
      </c>
      <c r="P269" s="105">
        <f>P270+P279+P299+P305+P311+P333+P378+P410+P425+P461</f>
        <v>6.0468391270230004</v>
      </c>
      <c r="R269" s="106">
        <f>R270+R279+R299+R305+R311+R333+R378+R410+R425+R461</f>
        <v>1.3264150000000001</v>
      </c>
      <c r="AP269" s="102" t="s">
        <v>70</v>
      </c>
      <c r="AR269" s="107" t="s">
        <v>59</v>
      </c>
      <c r="AS269" s="107" t="s">
        <v>60</v>
      </c>
      <c r="AW269" s="102" t="s">
        <v>122</v>
      </c>
      <c r="BI269" s="108" t="e">
        <f>BI270+BI279+BI299+BI305+BI311+BI333+BI378+BI410+BI425+BI461</f>
        <v>#REF!</v>
      </c>
    </row>
    <row r="270" spans="2:63" s="100" customFormat="1" ht="22.9" customHeight="1">
      <c r="B270" s="101"/>
      <c r="D270" s="102" t="s">
        <v>59</v>
      </c>
      <c r="E270" s="109" t="s">
        <v>764</v>
      </c>
      <c r="F270" s="109" t="s">
        <v>765</v>
      </c>
      <c r="J270" s="101"/>
      <c r="K270" s="104"/>
      <c r="N270" s="105">
        <f>SUM(N271:N278)</f>
        <v>9.7579999999999991</v>
      </c>
      <c r="P270" s="105">
        <f>SUM(P271:P278)</f>
        <v>0</v>
      </c>
      <c r="R270" s="106">
        <f>SUM(R271:R278)</f>
        <v>0</v>
      </c>
      <c r="AP270" s="102" t="s">
        <v>70</v>
      </c>
      <c r="AR270" s="107" t="s">
        <v>59</v>
      </c>
      <c r="AS270" s="107" t="s">
        <v>68</v>
      </c>
      <c r="AW270" s="102" t="s">
        <v>122</v>
      </c>
      <c r="BI270" s="108" t="e">
        <f>SUM(BI271:BI278)</f>
        <v>#REF!</v>
      </c>
    </row>
    <row r="271" spans="2:63" s="1" customFormat="1" ht="24.2" customHeight="1">
      <c r="B271" s="19"/>
      <c r="C271" s="110" t="s">
        <v>397</v>
      </c>
      <c r="D271" s="110" t="s">
        <v>125</v>
      </c>
      <c r="E271" s="111" t="s">
        <v>766</v>
      </c>
      <c r="F271" s="112" t="s">
        <v>767</v>
      </c>
      <c r="G271" s="113" t="s">
        <v>140</v>
      </c>
      <c r="H271" s="114">
        <v>2</v>
      </c>
      <c r="I271" s="112" t="s">
        <v>1</v>
      </c>
      <c r="J271" s="19"/>
      <c r="K271" s="115" t="s">
        <v>1</v>
      </c>
      <c r="L271" s="116" t="s">
        <v>27</v>
      </c>
      <c r="M271" s="117">
        <v>0</v>
      </c>
      <c r="N271" s="117">
        <f>M271*H271</f>
        <v>0</v>
      </c>
      <c r="O271" s="117">
        <v>0</v>
      </c>
      <c r="P271" s="117">
        <f>O271*H271</f>
        <v>0</v>
      </c>
      <c r="Q271" s="117">
        <v>0</v>
      </c>
      <c r="R271" s="118">
        <f>Q271*H271</f>
        <v>0</v>
      </c>
      <c r="AP271" s="119" t="s">
        <v>217</v>
      </c>
      <c r="AR271" s="119" t="s">
        <v>125</v>
      </c>
      <c r="AS271" s="119" t="s">
        <v>70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217</v>
      </c>
      <c r="BK271" s="119" t="s">
        <v>768</v>
      </c>
    </row>
    <row r="272" spans="2:63" s="1" customFormat="1" ht="19.5">
      <c r="B272" s="19"/>
      <c r="D272" s="121" t="s">
        <v>131</v>
      </c>
      <c r="F272" s="122" t="s">
        <v>767</v>
      </c>
      <c r="J272" s="19"/>
      <c r="K272" s="123"/>
      <c r="R272" s="40"/>
      <c r="AR272" s="8" t="s">
        <v>131</v>
      </c>
      <c r="AS272" s="8" t="s">
        <v>70</v>
      </c>
    </row>
    <row r="273" spans="2:63" s="1" customFormat="1" ht="24.2" customHeight="1">
      <c r="B273" s="19"/>
      <c r="C273" s="110" t="s">
        <v>401</v>
      </c>
      <c r="D273" s="110" t="s">
        <v>125</v>
      </c>
      <c r="E273" s="111" t="s">
        <v>769</v>
      </c>
      <c r="F273" s="112" t="s">
        <v>770</v>
      </c>
      <c r="G273" s="113" t="s">
        <v>134</v>
      </c>
      <c r="H273" s="114">
        <v>7</v>
      </c>
      <c r="I273" s="112" t="s">
        <v>151</v>
      </c>
      <c r="J273" s="19"/>
      <c r="K273" s="115" t="s">
        <v>1</v>
      </c>
      <c r="L273" s="116" t="s">
        <v>27</v>
      </c>
      <c r="M273" s="117">
        <v>1.3939999999999999</v>
      </c>
      <c r="N273" s="117">
        <f>M273*H273</f>
        <v>9.7579999999999991</v>
      </c>
      <c r="O273" s="117">
        <v>0</v>
      </c>
      <c r="P273" s="117">
        <f>O273*H273</f>
        <v>0</v>
      </c>
      <c r="Q273" s="117">
        <v>0</v>
      </c>
      <c r="R273" s="118">
        <f>Q273*H273</f>
        <v>0</v>
      </c>
      <c r="AP273" s="119" t="s">
        <v>217</v>
      </c>
      <c r="AR273" s="119" t="s">
        <v>125</v>
      </c>
      <c r="AS273" s="119" t="s">
        <v>70</v>
      </c>
      <c r="AW273" s="8" t="s">
        <v>122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8" t="s">
        <v>68</v>
      </c>
      <c r="BI273" s="120" t="e">
        <f>ROUND(#REF!*H273,2)</f>
        <v>#REF!</v>
      </c>
      <c r="BJ273" s="8" t="s">
        <v>217</v>
      </c>
      <c r="BK273" s="119" t="s">
        <v>771</v>
      </c>
    </row>
    <row r="274" spans="2:63" s="1" customFormat="1" ht="19.5">
      <c r="B274" s="19"/>
      <c r="D274" s="121" t="s">
        <v>131</v>
      </c>
      <c r="F274" s="122" t="s">
        <v>772</v>
      </c>
      <c r="J274" s="19"/>
      <c r="K274" s="123"/>
      <c r="R274" s="40"/>
      <c r="AR274" s="8" t="s">
        <v>131</v>
      </c>
      <c r="AS274" s="8" t="s">
        <v>70</v>
      </c>
    </row>
    <row r="275" spans="2:63" s="1" customFormat="1">
      <c r="B275" s="19"/>
      <c r="D275" s="125" t="s">
        <v>154</v>
      </c>
      <c r="F275" s="126" t="s">
        <v>773</v>
      </c>
      <c r="J275" s="19"/>
      <c r="K275" s="123"/>
      <c r="R275" s="40"/>
      <c r="AR275" s="8" t="s">
        <v>154</v>
      </c>
      <c r="AS275" s="8" t="s">
        <v>70</v>
      </c>
    </row>
    <row r="276" spans="2:63" s="1" customFormat="1" ht="24.2" customHeight="1">
      <c r="B276" s="19"/>
      <c r="C276" s="127" t="s">
        <v>407</v>
      </c>
      <c r="D276" s="127" t="s">
        <v>224</v>
      </c>
      <c r="E276" s="128" t="s">
        <v>774</v>
      </c>
      <c r="F276" s="129" t="s">
        <v>775</v>
      </c>
      <c r="G276" s="130" t="s">
        <v>776</v>
      </c>
      <c r="H276" s="131">
        <v>7</v>
      </c>
      <c r="I276" s="129" t="s">
        <v>1</v>
      </c>
      <c r="J276" s="132"/>
      <c r="K276" s="133" t="s">
        <v>1</v>
      </c>
      <c r="L276" s="134" t="s">
        <v>27</v>
      </c>
      <c r="M276" s="117">
        <v>0</v>
      </c>
      <c r="N276" s="117">
        <f>M276*H276</f>
        <v>0</v>
      </c>
      <c r="O276" s="117">
        <v>0</v>
      </c>
      <c r="P276" s="117">
        <f>O276*H276</f>
        <v>0</v>
      </c>
      <c r="Q276" s="117">
        <v>0</v>
      </c>
      <c r="R276" s="118">
        <f>Q276*H276</f>
        <v>0</v>
      </c>
      <c r="AP276" s="119" t="s">
        <v>227</v>
      </c>
      <c r="AR276" s="119" t="s">
        <v>224</v>
      </c>
      <c r="AS276" s="119" t="s">
        <v>70</v>
      </c>
      <c r="AW276" s="8" t="s">
        <v>122</v>
      </c>
      <c r="BC276" s="120" t="e">
        <f>IF(L276="základní",#REF!,0)</f>
        <v>#REF!</v>
      </c>
      <c r="BD276" s="120">
        <f>IF(L276="snížená",#REF!,0)</f>
        <v>0</v>
      </c>
      <c r="BE276" s="120">
        <f>IF(L276="zákl. přenesená",#REF!,0)</f>
        <v>0</v>
      </c>
      <c r="BF276" s="120">
        <f>IF(L276="sníž. přenesená",#REF!,0)</f>
        <v>0</v>
      </c>
      <c r="BG276" s="120">
        <f>IF(L276="nulová",#REF!,0)</f>
        <v>0</v>
      </c>
      <c r="BH276" s="8" t="s">
        <v>68</v>
      </c>
      <c r="BI276" s="120" t="e">
        <f>ROUND(#REF!*H276,2)</f>
        <v>#REF!</v>
      </c>
      <c r="BJ276" s="8" t="s">
        <v>217</v>
      </c>
      <c r="BK276" s="119" t="s">
        <v>777</v>
      </c>
    </row>
    <row r="277" spans="2:63" s="1" customFormat="1">
      <c r="B277" s="19"/>
      <c r="D277" s="121" t="s">
        <v>131</v>
      </c>
      <c r="F277" s="122" t="s">
        <v>775</v>
      </c>
      <c r="J277" s="19"/>
      <c r="K277" s="123"/>
      <c r="R277" s="40"/>
      <c r="AR277" s="8" t="s">
        <v>131</v>
      </c>
      <c r="AS277" s="8" t="s">
        <v>70</v>
      </c>
    </row>
    <row r="278" spans="2:63" s="1" customFormat="1" ht="29.25">
      <c r="B278" s="19"/>
      <c r="D278" s="121" t="s">
        <v>146</v>
      </c>
      <c r="F278" s="124" t="s">
        <v>778</v>
      </c>
      <c r="J278" s="19"/>
      <c r="K278" s="123"/>
      <c r="R278" s="40"/>
      <c r="AR278" s="8" t="s">
        <v>146</v>
      </c>
      <c r="AS278" s="8" t="s">
        <v>70</v>
      </c>
    </row>
    <row r="279" spans="2:63" s="100" customFormat="1" ht="22.9" customHeight="1">
      <c r="B279" s="101"/>
      <c r="D279" s="102" t="s">
        <v>59</v>
      </c>
      <c r="E279" s="109" t="s">
        <v>215</v>
      </c>
      <c r="F279" s="109" t="s">
        <v>779</v>
      </c>
      <c r="J279" s="101"/>
      <c r="K279" s="104"/>
      <c r="N279" s="105">
        <f>SUM(N280:N298)</f>
        <v>20.329999999999998</v>
      </c>
      <c r="P279" s="105">
        <f>SUM(P280:P298)</f>
        <v>0</v>
      </c>
      <c r="R279" s="106">
        <f>SUM(R280:R298)</f>
        <v>0</v>
      </c>
      <c r="AP279" s="102" t="s">
        <v>70</v>
      </c>
      <c r="AR279" s="107" t="s">
        <v>59</v>
      </c>
      <c r="AS279" s="107" t="s">
        <v>68</v>
      </c>
      <c r="AW279" s="102" t="s">
        <v>122</v>
      </c>
      <c r="BI279" s="108" t="e">
        <f>SUM(BI280:BI298)</f>
        <v>#REF!</v>
      </c>
    </row>
    <row r="280" spans="2:63" s="1" customFormat="1" ht="16.5" customHeight="1">
      <c r="B280" s="19"/>
      <c r="C280" s="110" t="s">
        <v>413</v>
      </c>
      <c r="D280" s="110" t="s">
        <v>125</v>
      </c>
      <c r="E280" s="111" t="s">
        <v>780</v>
      </c>
      <c r="F280" s="112" t="s">
        <v>781</v>
      </c>
      <c r="G280" s="113" t="s">
        <v>159</v>
      </c>
      <c r="H280" s="114">
        <v>508</v>
      </c>
      <c r="I280" s="112" t="s">
        <v>1</v>
      </c>
      <c r="J280" s="19"/>
      <c r="K280" s="115" t="s">
        <v>1</v>
      </c>
      <c r="L280" s="116" t="s">
        <v>27</v>
      </c>
      <c r="M280" s="117">
        <v>0</v>
      </c>
      <c r="N280" s="117">
        <f>M280*H280</f>
        <v>0</v>
      </c>
      <c r="O280" s="117">
        <v>0</v>
      </c>
      <c r="P280" s="117">
        <f>O280*H280</f>
        <v>0</v>
      </c>
      <c r="Q280" s="117">
        <v>0</v>
      </c>
      <c r="R280" s="118">
        <f>Q280*H280</f>
        <v>0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782</v>
      </c>
    </row>
    <row r="281" spans="2:63" s="1" customFormat="1">
      <c r="B281" s="19"/>
      <c r="D281" s="121" t="s">
        <v>131</v>
      </c>
      <c r="F281" s="122" t="s">
        <v>781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 ht="87.75">
      <c r="B282" s="19"/>
      <c r="D282" s="121" t="s">
        <v>146</v>
      </c>
      <c r="F282" s="124" t="s">
        <v>783</v>
      </c>
      <c r="J282" s="19"/>
      <c r="K282" s="123"/>
      <c r="R282" s="40"/>
      <c r="AR282" s="8" t="s">
        <v>146</v>
      </c>
      <c r="AS282" s="8" t="s">
        <v>70</v>
      </c>
    </row>
    <row r="283" spans="2:63" s="1" customFormat="1" ht="16.5" customHeight="1">
      <c r="B283" s="19"/>
      <c r="C283" s="127" t="s">
        <v>419</v>
      </c>
      <c r="D283" s="127" t="s">
        <v>224</v>
      </c>
      <c r="E283" s="128" t="s">
        <v>784</v>
      </c>
      <c r="F283" s="129" t="s">
        <v>785</v>
      </c>
      <c r="G283" s="130" t="s">
        <v>159</v>
      </c>
      <c r="H283" s="131">
        <v>559</v>
      </c>
      <c r="I283" s="129" t="s">
        <v>1</v>
      </c>
      <c r="J283" s="132"/>
      <c r="K283" s="133" t="s">
        <v>1</v>
      </c>
      <c r="L283" s="134" t="s">
        <v>27</v>
      </c>
      <c r="M283" s="117">
        <v>0</v>
      </c>
      <c r="N283" s="117">
        <f>M283*H283</f>
        <v>0</v>
      </c>
      <c r="O283" s="117">
        <v>0</v>
      </c>
      <c r="P283" s="117">
        <f>O283*H283</f>
        <v>0</v>
      </c>
      <c r="Q283" s="117">
        <v>0</v>
      </c>
      <c r="R283" s="118">
        <f>Q283*H283</f>
        <v>0</v>
      </c>
      <c r="AP283" s="119" t="s">
        <v>227</v>
      </c>
      <c r="AR283" s="119" t="s">
        <v>224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786</v>
      </c>
    </row>
    <row r="284" spans="2:63" s="1" customFormat="1">
      <c r="B284" s="19"/>
      <c r="D284" s="121" t="s">
        <v>131</v>
      </c>
      <c r="F284" s="122" t="s">
        <v>785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 ht="16.5" customHeight="1">
      <c r="B285" s="19"/>
      <c r="C285" s="110" t="s">
        <v>425</v>
      </c>
      <c r="D285" s="110" t="s">
        <v>125</v>
      </c>
      <c r="E285" s="111" t="s">
        <v>787</v>
      </c>
      <c r="F285" s="112" t="s">
        <v>788</v>
      </c>
      <c r="G285" s="113" t="s">
        <v>159</v>
      </c>
      <c r="H285" s="114">
        <v>1185</v>
      </c>
      <c r="I285" s="112" t="s">
        <v>1</v>
      </c>
      <c r="J285" s="19"/>
      <c r="K285" s="115" t="s">
        <v>1</v>
      </c>
      <c r="L285" s="116" t="s">
        <v>27</v>
      </c>
      <c r="M285" s="117">
        <v>0</v>
      </c>
      <c r="N285" s="117">
        <f>M285*H285</f>
        <v>0</v>
      </c>
      <c r="O285" s="117">
        <v>0</v>
      </c>
      <c r="P285" s="117">
        <f>O285*H285</f>
        <v>0</v>
      </c>
      <c r="Q285" s="117">
        <v>0</v>
      </c>
      <c r="R285" s="118">
        <f>Q285*H285</f>
        <v>0</v>
      </c>
      <c r="AP285" s="119" t="s">
        <v>217</v>
      </c>
      <c r="AR285" s="119" t="s">
        <v>125</v>
      </c>
      <c r="AS285" s="119" t="s">
        <v>70</v>
      </c>
      <c r="AW285" s="8" t="s">
        <v>122</v>
      </c>
      <c r="BC285" s="120" t="e">
        <f>IF(L285="základní",#REF!,0)</f>
        <v>#REF!</v>
      </c>
      <c r="BD285" s="120">
        <f>IF(L285="snížená",#REF!,0)</f>
        <v>0</v>
      </c>
      <c r="BE285" s="120">
        <f>IF(L285="zákl. přenesená",#REF!,0)</f>
        <v>0</v>
      </c>
      <c r="BF285" s="120">
        <f>IF(L285="sníž. přenesená",#REF!,0)</f>
        <v>0</v>
      </c>
      <c r="BG285" s="120">
        <f>IF(L285="nulová",#REF!,0)</f>
        <v>0</v>
      </c>
      <c r="BH285" s="8" t="s">
        <v>68</v>
      </c>
      <c r="BI285" s="120" t="e">
        <f>ROUND(#REF!*H285,2)</f>
        <v>#REF!</v>
      </c>
      <c r="BJ285" s="8" t="s">
        <v>217</v>
      </c>
      <c r="BK285" s="119" t="s">
        <v>789</v>
      </c>
    </row>
    <row r="286" spans="2:63" s="1" customFormat="1">
      <c r="B286" s="19"/>
      <c r="D286" s="121" t="s">
        <v>131</v>
      </c>
      <c r="F286" s="122" t="s">
        <v>788</v>
      </c>
      <c r="J286" s="19"/>
      <c r="K286" s="123"/>
      <c r="R286" s="40"/>
      <c r="AR286" s="8" t="s">
        <v>131</v>
      </c>
      <c r="AS286" s="8" t="s">
        <v>70</v>
      </c>
    </row>
    <row r="287" spans="2:63" s="1" customFormat="1" ht="24.2" customHeight="1">
      <c r="B287" s="19"/>
      <c r="C287" s="127" t="s">
        <v>431</v>
      </c>
      <c r="D287" s="127" t="s">
        <v>224</v>
      </c>
      <c r="E287" s="128" t="s">
        <v>790</v>
      </c>
      <c r="F287" s="129" t="s">
        <v>791</v>
      </c>
      <c r="G287" s="130" t="s">
        <v>159</v>
      </c>
      <c r="H287" s="131">
        <v>1303</v>
      </c>
      <c r="I287" s="129" t="s">
        <v>1</v>
      </c>
      <c r="J287" s="132"/>
      <c r="K287" s="133" t="s">
        <v>1</v>
      </c>
      <c r="L287" s="134" t="s">
        <v>27</v>
      </c>
      <c r="M287" s="117">
        <v>0</v>
      </c>
      <c r="N287" s="117">
        <f>M287*H287</f>
        <v>0</v>
      </c>
      <c r="O287" s="117">
        <v>0</v>
      </c>
      <c r="P287" s="117">
        <f>O287*H287</f>
        <v>0</v>
      </c>
      <c r="Q287" s="117">
        <v>0</v>
      </c>
      <c r="R287" s="118">
        <f>Q287*H287</f>
        <v>0</v>
      </c>
      <c r="AP287" s="119" t="s">
        <v>227</v>
      </c>
      <c r="AR287" s="119" t="s">
        <v>224</v>
      </c>
      <c r="AS287" s="119" t="s">
        <v>70</v>
      </c>
      <c r="AW287" s="8" t="s">
        <v>122</v>
      </c>
      <c r="BC287" s="120" t="e">
        <f>IF(L287="základní",#REF!,0)</f>
        <v>#REF!</v>
      </c>
      <c r="BD287" s="120">
        <f>IF(L287="snížená",#REF!,0)</f>
        <v>0</v>
      </c>
      <c r="BE287" s="120">
        <f>IF(L287="zákl. přenesená",#REF!,0)</f>
        <v>0</v>
      </c>
      <c r="BF287" s="120">
        <f>IF(L287="sníž. přenesená",#REF!,0)</f>
        <v>0</v>
      </c>
      <c r="BG287" s="120">
        <f>IF(L287="nulová",#REF!,0)</f>
        <v>0</v>
      </c>
      <c r="BH287" s="8" t="s">
        <v>68</v>
      </c>
      <c r="BI287" s="120" t="e">
        <f>ROUND(#REF!*H287,2)</f>
        <v>#REF!</v>
      </c>
      <c r="BJ287" s="8" t="s">
        <v>217</v>
      </c>
      <c r="BK287" s="119" t="s">
        <v>792</v>
      </c>
    </row>
    <row r="288" spans="2:63" s="1" customFormat="1">
      <c r="B288" s="19"/>
      <c r="D288" s="121" t="s">
        <v>131</v>
      </c>
      <c r="F288" s="122" t="s">
        <v>791</v>
      </c>
      <c r="J288" s="19"/>
      <c r="K288" s="123"/>
      <c r="R288" s="40"/>
      <c r="AR288" s="8" t="s">
        <v>131</v>
      </c>
      <c r="AS288" s="8" t="s">
        <v>70</v>
      </c>
    </row>
    <row r="289" spans="2:63" s="1" customFormat="1" ht="16.5" customHeight="1">
      <c r="B289" s="19"/>
      <c r="C289" s="110" t="s">
        <v>437</v>
      </c>
      <c r="D289" s="110" t="s">
        <v>125</v>
      </c>
      <c r="E289" s="111" t="s">
        <v>793</v>
      </c>
      <c r="F289" s="112" t="s">
        <v>794</v>
      </c>
      <c r="G289" s="113" t="s">
        <v>134</v>
      </c>
      <c r="H289" s="114">
        <v>5</v>
      </c>
      <c r="I289" s="112" t="s">
        <v>151</v>
      </c>
      <c r="J289" s="19"/>
      <c r="K289" s="115" t="s">
        <v>1</v>
      </c>
      <c r="L289" s="116" t="s">
        <v>27</v>
      </c>
      <c r="M289" s="117">
        <v>2.23</v>
      </c>
      <c r="N289" s="117">
        <f>M289*H289</f>
        <v>11.15</v>
      </c>
      <c r="O289" s="117">
        <v>0</v>
      </c>
      <c r="P289" s="117">
        <f>O289*H289</f>
        <v>0</v>
      </c>
      <c r="Q289" s="117">
        <v>0</v>
      </c>
      <c r="R289" s="118">
        <f>Q289*H289</f>
        <v>0</v>
      </c>
      <c r="AP289" s="119" t="s">
        <v>217</v>
      </c>
      <c r="AR289" s="119" t="s">
        <v>125</v>
      </c>
      <c r="AS289" s="119" t="s">
        <v>70</v>
      </c>
      <c r="AW289" s="8" t="s">
        <v>122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8" t="s">
        <v>68</v>
      </c>
      <c r="BI289" s="120" t="e">
        <f>ROUND(#REF!*H289,2)</f>
        <v>#REF!</v>
      </c>
      <c r="BJ289" s="8" t="s">
        <v>217</v>
      </c>
      <c r="BK289" s="119" t="s">
        <v>795</v>
      </c>
    </row>
    <row r="290" spans="2:63" s="1" customFormat="1">
      <c r="B290" s="19"/>
      <c r="D290" s="121" t="s">
        <v>131</v>
      </c>
      <c r="F290" s="122" t="s">
        <v>794</v>
      </c>
      <c r="J290" s="19"/>
      <c r="K290" s="123"/>
      <c r="R290" s="40"/>
      <c r="AR290" s="8" t="s">
        <v>131</v>
      </c>
      <c r="AS290" s="8" t="s">
        <v>70</v>
      </c>
    </row>
    <row r="291" spans="2:63" s="1" customFormat="1">
      <c r="B291" s="19"/>
      <c r="D291" s="125" t="s">
        <v>154</v>
      </c>
      <c r="F291" s="126" t="s">
        <v>796</v>
      </c>
      <c r="J291" s="19"/>
      <c r="K291" s="123"/>
      <c r="R291" s="40"/>
      <c r="AR291" s="8" t="s">
        <v>154</v>
      </c>
      <c r="AS291" s="8" t="s">
        <v>70</v>
      </c>
    </row>
    <row r="292" spans="2:63" s="1" customFormat="1" ht="16.5" customHeight="1">
      <c r="B292" s="19"/>
      <c r="C292" s="127" t="s">
        <v>443</v>
      </c>
      <c r="D292" s="127" t="s">
        <v>224</v>
      </c>
      <c r="E292" s="128" t="s">
        <v>797</v>
      </c>
      <c r="F292" s="129" t="s">
        <v>798</v>
      </c>
      <c r="G292" s="130" t="s">
        <v>134</v>
      </c>
      <c r="H292" s="131">
        <v>5</v>
      </c>
      <c r="I292" s="129" t="s">
        <v>1</v>
      </c>
      <c r="J292" s="132"/>
      <c r="K292" s="133" t="s">
        <v>1</v>
      </c>
      <c r="L292" s="134" t="s">
        <v>27</v>
      </c>
      <c r="M292" s="117">
        <v>0</v>
      </c>
      <c r="N292" s="117">
        <f>M292*H292</f>
        <v>0</v>
      </c>
      <c r="O292" s="117">
        <v>0</v>
      </c>
      <c r="P292" s="117">
        <f>O292*H292</f>
        <v>0</v>
      </c>
      <c r="Q292" s="117">
        <v>0</v>
      </c>
      <c r="R292" s="118">
        <f>Q292*H292</f>
        <v>0</v>
      </c>
      <c r="AP292" s="119" t="s">
        <v>227</v>
      </c>
      <c r="AR292" s="119" t="s">
        <v>224</v>
      </c>
      <c r="AS292" s="119" t="s">
        <v>70</v>
      </c>
      <c r="AW292" s="8" t="s">
        <v>122</v>
      </c>
      <c r="BC292" s="120" t="e">
        <f>IF(L292="základní",#REF!,0)</f>
        <v>#REF!</v>
      </c>
      <c r="BD292" s="120">
        <f>IF(L292="snížená",#REF!,0)</f>
        <v>0</v>
      </c>
      <c r="BE292" s="120">
        <f>IF(L292="zákl. přenesená",#REF!,0)</f>
        <v>0</v>
      </c>
      <c r="BF292" s="120">
        <f>IF(L292="sníž. přenesená",#REF!,0)</f>
        <v>0</v>
      </c>
      <c r="BG292" s="120">
        <f>IF(L292="nulová",#REF!,0)</f>
        <v>0</v>
      </c>
      <c r="BH292" s="8" t="s">
        <v>68</v>
      </c>
      <c r="BI292" s="120" t="e">
        <f>ROUND(#REF!*H292,2)</f>
        <v>#REF!</v>
      </c>
      <c r="BJ292" s="8" t="s">
        <v>217</v>
      </c>
      <c r="BK292" s="119" t="s">
        <v>799</v>
      </c>
    </row>
    <row r="293" spans="2:63" s="1" customFormat="1">
      <c r="B293" s="19"/>
      <c r="D293" s="121" t="s">
        <v>131</v>
      </c>
      <c r="F293" s="122" t="s">
        <v>798</v>
      </c>
      <c r="J293" s="19"/>
      <c r="K293" s="123"/>
      <c r="R293" s="40"/>
      <c r="AR293" s="8" t="s">
        <v>131</v>
      </c>
      <c r="AS293" s="8" t="s">
        <v>70</v>
      </c>
    </row>
    <row r="294" spans="2:63" s="1" customFormat="1" ht="24.2" customHeight="1">
      <c r="B294" s="19"/>
      <c r="C294" s="110" t="s">
        <v>449</v>
      </c>
      <c r="D294" s="110" t="s">
        <v>125</v>
      </c>
      <c r="E294" s="111" t="s">
        <v>800</v>
      </c>
      <c r="F294" s="112" t="s">
        <v>801</v>
      </c>
      <c r="G294" s="113" t="s">
        <v>134</v>
      </c>
      <c r="H294" s="114">
        <v>51</v>
      </c>
      <c r="I294" s="112" t="s">
        <v>270</v>
      </c>
      <c r="J294" s="19"/>
      <c r="K294" s="115" t="s">
        <v>1</v>
      </c>
      <c r="L294" s="116" t="s">
        <v>27</v>
      </c>
      <c r="M294" s="117">
        <v>0.18</v>
      </c>
      <c r="N294" s="117">
        <f>M294*H294</f>
        <v>9.18</v>
      </c>
      <c r="O294" s="117">
        <v>0</v>
      </c>
      <c r="P294" s="117">
        <f>O294*H294</f>
        <v>0</v>
      </c>
      <c r="Q294" s="117">
        <v>0</v>
      </c>
      <c r="R294" s="118">
        <f>Q294*H294</f>
        <v>0</v>
      </c>
      <c r="AP294" s="119" t="s">
        <v>217</v>
      </c>
      <c r="AR294" s="119" t="s">
        <v>125</v>
      </c>
      <c r="AS294" s="119" t="s">
        <v>70</v>
      </c>
      <c r="AW294" s="8" t="s">
        <v>122</v>
      </c>
      <c r="BC294" s="120" t="e">
        <f>IF(L294="základní",#REF!,0)</f>
        <v>#REF!</v>
      </c>
      <c r="BD294" s="120">
        <f>IF(L294="snížená",#REF!,0)</f>
        <v>0</v>
      </c>
      <c r="BE294" s="120">
        <f>IF(L294="zákl. přenesená",#REF!,0)</f>
        <v>0</v>
      </c>
      <c r="BF294" s="120">
        <f>IF(L294="sníž. přenesená",#REF!,0)</f>
        <v>0</v>
      </c>
      <c r="BG294" s="120">
        <f>IF(L294="nulová",#REF!,0)</f>
        <v>0</v>
      </c>
      <c r="BH294" s="8" t="s">
        <v>68</v>
      </c>
      <c r="BI294" s="120" t="e">
        <f>ROUND(#REF!*H294,2)</f>
        <v>#REF!</v>
      </c>
      <c r="BJ294" s="8" t="s">
        <v>217</v>
      </c>
      <c r="BK294" s="119" t="s">
        <v>802</v>
      </c>
    </row>
    <row r="295" spans="2:63" s="1" customFormat="1" ht="19.5">
      <c r="B295" s="19"/>
      <c r="D295" s="121" t="s">
        <v>131</v>
      </c>
      <c r="F295" s="122" t="s">
        <v>803</v>
      </c>
      <c r="J295" s="19"/>
      <c r="K295" s="123"/>
      <c r="R295" s="40"/>
      <c r="AR295" s="8" t="s">
        <v>131</v>
      </c>
      <c r="AS295" s="8" t="s">
        <v>70</v>
      </c>
    </row>
    <row r="296" spans="2:63" s="1" customFormat="1">
      <c r="B296" s="19"/>
      <c r="D296" s="125" t="s">
        <v>154</v>
      </c>
      <c r="F296" s="126" t="s">
        <v>804</v>
      </c>
      <c r="J296" s="19"/>
      <c r="K296" s="123"/>
      <c r="R296" s="40"/>
      <c r="AR296" s="8" t="s">
        <v>154</v>
      </c>
      <c r="AS296" s="8" t="s">
        <v>70</v>
      </c>
    </row>
    <row r="297" spans="2:63" s="1" customFormat="1" ht="24.2" customHeight="1">
      <c r="B297" s="19"/>
      <c r="C297" s="127" t="s">
        <v>455</v>
      </c>
      <c r="D297" s="127" t="s">
        <v>224</v>
      </c>
      <c r="E297" s="128" t="s">
        <v>805</v>
      </c>
      <c r="F297" s="129" t="s">
        <v>806</v>
      </c>
      <c r="G297" s="130" t="s">
        <v>134</v>
      </c>
      <c r="H297" s="131">
        <v>51</v>
      </c>
      <c r="I297" s="129" t="s">
        <v>1</v>
      </c>
      <c r="J297" s="132"/>
      <c r="K297" s="133" t="s">
        <v>1</v>
      </c>
      <c r="L297" s="134" t="s">
        <v>27</v>
      </c>
      <c r="M297" s="117">
        <v>0</v>
      </c>
      <c r="N297" s="117">
        <f>M297*H297</f>
        <v>0</v>
      </c>
      <c r="O297" s="117">
        <v>0</v>
      </c>
      <c r="P297" s="117">
        <f>O297*H297</f>
        <v>0</v>
      </c>
      <c r="Q297" s="117">
        <v>0</v>
      </c>
      <c r="R297" s="118">
        <f>Q297*H297</f>
        <v>0</v>
      </c>
      <c r="AP297" s="119" t="s">
        <v>227</v>
      </c>
      <c r="AR297" s="119" t="s">
        <v>224</v>
      </c>
      <c r="AS297" s="119" t="s">
        <v>70</v>
      </c>
      <c r="AW297" s="8" t="s">
        <v>122</v>
      </c>
      <c r="BC297" s="120" t="e">
        <f>IF(L297="základní",#REF!,0)</f>
        <v>#REF!</v>
      </c>
      <c r="BD297" s="120">
        <f>IF(L297="snížená",#REF!,0)</f>
        <v>0</v>
      </c>
      <c r="BE297" s="120">
        <f>IF(L297="zákl. přenesená",#REF!,0)</f>
        <v>0</v>
      </c>
      <c r="BF297" s="120">
        <f>IF(L297="sníž. přenesená",#REF!,0)</f>
        <v>0</v>
      </c>
      <c r="BG297" s="120">
        <f>IF(L297="nulová",#REF!,0)</f>
        <v>0</v>
      </c>
      <c r="BH297" s="8" t="s">
        <v>68</v>
      </c>
      <c r="BI297" s="120" t="e">
        <f>ROUND(#REF!*H297,2)</f>
        <v>#REF!</v>
      </c>
      <c r="BJ297" s="8" t="s">
        <v>217</v>
      </c>
      <c r="BK297" s="119" t="s">
        <v>807</v>
      </c>
    </row>
    <row r="298" spans="2:63" s="1" customFormat="1">
      <c r="B298" s="19"/>
      <c r="D298" s="121" t="s">
        <v>131</v>
      </c>
      <c r="F298" s="122" t="s">
        <v>806</v>
      </c>
      <c r="J298" s="19"/>
      <c r="K298" s="123"/>
      <c r="R298" s="40"/>
      <c r="AR298" s="8" t="s">
        <v>131</v>
      </c>
      <c r="AS298" s="8" t="s">
        <v>70</v>
      </c>
    </row>
    <row r="299" spans="2:63" s="100" customFormat="1" ht="22.9" customHeight="1">
      <c r="B299" s="101"/>
      <c r="D299" s="102" t="s">
        <v>59</v>
      </c>
      <c r="E299" s="109" t="s">
        <v>808</v>
      </c>
      <c r="F299" s="109" t="s">
        <v>809</v>
      </c>
      <c r="J299" s="101"/>
      <c r="K299" s="104"/>
      <c r="N299" s="105">
        <f>SUM(N300:N304)</f>
        <v>0</v>
      </c>
      <c r="P299" s="105">
        <f>SUM(P300:P304)</f>
        <v>0</v>
      </c>
      <c r="R299" s="106">
        <f>SUM(R300:R304)</f>
        <v>0</v>
      </c>
      <c r="AP299" s="102" t="s">
        <v>70</v>
      </c>
      <c r="AR299" s="107" t="s">
        <v>59</v>
      </c>
      <c r="AS299" s="107" t="s">
        <v>68</v>
      </c>
      <c r="AW299" s="102" t="s">
        <v>122</v>
      </c>
      <c r="BI299" s="108" t="e">
        <f>SUM(BI300:BI304)</f>
        <v>#REF!</v>
      </c>
    </row>
    <row r="300" spans="2:63" s="1" customFormat="1" ht="16.5" customHeight="1">
      <c r="B300" s="19"/>
      <c r="C300" s="110" t="s">
        <v>461</v>
      </c>
      <c r="D300" s="110" t="s">
        <v>125</v>
      </c>
      <c r="E300" s="111" t="s">
        <v>810</v>
      </c>
      <c r="F300" s="112" t="s">
        <v>811</v>
      </c>
      <c r="G300" s="113" t="s">
        <v>134</v>
      </c>
      <c r="H300" s="114">
        <v>7</v>
      </c>
      <c r="I300" s="112" t="s">
        <v>1</v>
      </c>
      <c r="J300" s="19"/>
      <c r="K300" s="115" t="s">
        <v>1</v>
      </c>
      <c r="L300" s="116" t="s">
        <v>27</v>
      </c>
      <c r="M300" s="117">
        <v>0</v>
      </c>
      <c r="N300" s="117">
        <f>M300*H300</f>
        <v>0</v>
      </c>
      <c r="O300" s="117">
        <v>0</v>
      </c>
      <c r="P300" s="117">
        <f>O300*H300</f>
        <v>0</v>
      </c>
      <c r="Q300" s="117">
        <v>0</v>
      </c>
      <c r="R300" s="118">
        <f>Q300*H300</f>
        <v>0</v>
      </c>
      <c r="AP300" s="119" t="s">
        <v>217</v>
      </c>
      <c r="AR300" s="119" t="s">
        <v>125</v>
      </c>
      <c r="AS300" s="119" t="s">
        <v>70</v>
      </c>
      <c r="AW300" s="8" t="s">
        <v>122</v>
      </c>
      <c r="BC300" s="120" t="e">
        <f>IF(L300="základní",#REF!,0)</f>
        <v>#REF!</v>
      </c>
      <c r="BD300" s="120">
        <f>IF(L300="snížená",#REF!,0)</f>
        <v>0</v>
      </c>
      <c r="BE300" s="120">
        <f>IF(L300="zákl. přenesená",#REF!,0)</f>
        <v>0</v>
      </c>
      <c r="BF300" s="120">
        <f>IF(L300="sníž. přenesená",#REF!,0)</f>
        <v>0</v>
      </c>
      <c r="BG300" s="120">
        <f>IF(L300="nulová",#REF!,0)</f>
        <v>0</v>
      </c>
      <c r="BH300" s="8" t="s">
        <v>68</v>
      </c>
      <c r="BI300" s="120" t="e">
        <f>ROUND(#REF!*H300,2)</f>
        <v>#REF!</v>
      </c>
      <c r="BJ300" s="8" t="s">
        <v>217</v>
      </c>
      <c r="BK300" s="119" t="s">
        <v>812</v>
      </c>
    </row>
    <row r="301" spans="2:63" s="1" customFormat="1">
      <c r="B301" s="19"/>
      <c r="D301" s="121" t="s">
        <v>131</v>
      </c>
      <c r="F301" s="122" t="s">
        <v>811</v>
      </c>
      <c r="J301" s="19"/>
      <c r="K301" s="123"/>
      <c r="R301" s="40"/>
      <c r="AR301" s="8" t="s">
        <v>131</v>
      </c>
      <c r="AS301" s="8" t="s">
        <v>70</v>
      </c>
    </row>
    <row r="302" spans="2:63" s="1" customFormat="1" ht="33" customHeight="1">
      <c r="B302" s="19"/>
      <c r="C302" s="110" t="s">
        <v>467</v>
      </c>
      <c r="D302" s="110" t="s">
        <v>125</v>
      </c>
      <c r="E302" s="111" t="s">
        <v>813</v>
      </c>
      <c r="F302" s="112" t="s">
        <v>814</v>
      </c>
      <c r="G302" s="113" t="s">
        <v>134</v>
      </c>
      <c r="H302" s="114">
        <v>11</v>
      </c>
      <c r="I302" s="112" t="s">
        <v>1</v>
      </c>
      <c r="J302" s="19"/>
      <c r="K302" s="115" t="s">
        <v>1</v>
      </c>
      <c r="L302" s="116" t="s">
        <v>27</v>
      </c>
      <c r="M302" s="117">
        <v>0</v>
      </c>
      <c r="N302" s="117">
        <f>M302*H302</f>
        <v>0</v>
      </c>
      <c r="O302" s="117">
        <v>0</v>
      </c>
      <c r="P302" s="117">
        <f>O302*H302</f>
        <v>0</v>
      </c>
      <c r="Q302" s="117">
        <v>0</v>
      </c>
      <c r="R302" s="118">
        <f>Q302*H302</f>
        <v>0</v>
      </c>
      <c r="AP302" s="119" t="s">
        <v>217</v>
      </c>
      <c r="AR302" s="119" t="s">
        <v>125</v>
      </c>
      <c r="AS302" s="119" t="s">
        <v>70</v>
      </c>
      <c r="AW302" s="8" t="s">
        <v>122</v>
      </c>
      <c r="BC302" s="120" t="e">
        <f>IF(L302="základní",#REF!,0)</f>
        <v>#REF!</v>
      </c>
      <c r="BD302" s="120">
        <f>IF(L302="snížená",#REF!,0)</f>
        <v>0</v>
      </c>
      <c r="BE302" s="120">
        <f>IF(L302="zákl. přenesená",#REF!,0)</f>
        <v>0</v>
      </c>
      <c r="BF302" s="120">
        <f>IF(L302="sníž. přenesená",#REF!,0)</f>
        <v>0</v>
      </c>
      <c r="BG302" s="120">
        <f>IF(L302="nulová",#REF!,0)</f>
        <v>0</v>
      </c>
      <c r="BH302" s="8" t="s">
        <v>68</v>
      </c>
      <c r="BI302" s="120" t="e">
        <f>ROUND(#REF!*H302,2)</f>
        <v>#REF!</v>
      </c>
      <c r="BJ302" s="8" t="s">
        <v>217</v>
      </c>
      <c r="BK302" s="119" t="s">
        <v>815</v>
      </c>
    </row>
    <row r="303" spans="2:63" s="1" customFormat="1" ht="19.5">
      <c r="B303" s="19"/>
      <c r="D303" s="121" t="s">
        <v>131</v>
      </c>
      <c r="F303" s="122" t="s">
        <v>814</v>
      </c>
      <c r="J303" s="19"/>
      <c r="K303" s="123"/>
      <c r="R303" s="40"/>
      <c r="AR303" s="8" t="s">
        <v>131</v>
      </c>
      <c r="AS303" s="8" t="s">
        <v>70</v>
      </c>
    </row>
    <row r="304" spans="2:63" s="1" customFormat="1" ht="58.5">
      <c r="B304" s="19"/>
      <c r="D304" s="121" t="s">
        <v>146</v>
      </c>
      <c r="F304" s="124" t="s">
        <v>816</v>
      </c>
      <c r="J304" s="19"/>
      <c r="K304" s="123"/>
      <c r="R304" s="40"/>
      <c r="AR304" s="8" t="s">
        <v>146</v>
      </c>
      <c r="AS304" s="8" t="s">
        <v>70</v>
      </c>
    </row>
    <row r="305" spans="2:63" s="100" customFormat="1" ht="22.9" customHeight="1">
      <c r="B305" s="101"/>
      <c r="D305" s="102" t="s">
        <v>59</v>
      </c>
      <c r="E305" s="109" t="s">
        <v>817</v>
      </c>
      <c r="F305" s="109" t="s">
        <v>818</v>
      </c>
      <c r="J305" s="101"/>
      <c r="K305" s="104"/>
      <c r="N305" s="105">
        <f>SUM(N306:N310)</f>
        <v>0</v>
      </c>
      <c r="P305" s="105">
        <f>SUM(P306:P310)</f>
        <v>0</v>
      </c>
      <c r="R305" s="106">
        <f>SUM(R306:R310)</f>
        <v>0</v>
      </c>
      <c r="AP305" s="102" t="s">
        <v>70</v>
      </c>
      <c r="AR305" s="107" t="s">
        <v>59</v>
      </c>
      <c r="AS305" s="107" t="s">
        <v>68</v>
      </c>
      <c r="AW305" s="102" t="s">
        <v>122</v>
      </c>
      <c r="BI305" s="108" t="e">
        <f>SUM(BI306:BI310)</f>
        <v>#REF!</v>
      </c>
    </row>
    <row r="306" spans="2:63" s="1" customFormat="1" ht="24.2" customHeight="1">
      <c r="B306" s="19"/>
      <c r="C306" s="110" t="s">
        <v>473</v>
      </c>
      <c r="D306" s="110" t="s">
        <v>125</v>
      </c>
      <c r="E306" s="111" t="s">
        <v>819</v>
      </c>
      <c r="F306" s="112" t="s">
        <v>820</v>
      </c>
      <c r="G306" s="113" t="s">
        <v>134</v>
      </c>
      <c r="H306" s="114">
        <v>5</v>
      </c>
      <c r="I306" s="112" t="s">
        <v>1</v>
      </c>
      <c r="J306" s="19"/>
      <c r="K306" s="115" t="s">
        <v>1</v>
      </c>
      <c r="L306" s="116" t="s">
        <v>27</v>
      </c>
      <c r="M306" s="117">
        <v>0</v>
      </c>
      <c r="N306" s="117">
        <f>M306*H306</f>
        <v>0</v>
      </c>
      <c r="O306" s="117">
        <v>0</v>
      </c>
      <c r="P306" s="117">
        <f>O306*H306</f>
        <v>0</v>
      </c>
      <c r="Q306" s="117">
        <v>0</v>
      </c>
      <c r="R306" s="118">
        <f>Q306*H306</f>
        <v>0</v>
      </c>
      <c r="AP306" s="119" t="s">
        <v>217</v>
      </c>
      <c r="AR306" s="119" t="s">
        <v>125</v>
      </c>
      <c r="AS306" s="119" t="s">
        <v>70</v>
      </c>
      <c r="AW306" s="8" t="s">
        <v>122</v>
      </c>
      <c r="BC306" s="120" t="e">
        <f>IF(L306="základní",#REF!,0)</f>
        <v>#REF!</v>
      </c>
      <c r="BD306" s="120">
        <f>IF(L306="snížená",#REF!,0)</f>
        <v>0</v>
      </c>
      <c r="BE306" s="120">
        <f>IF(L306="zákl. přenesená",#REF!,0)</f>
        <v>0</v>
      </c>
      <c r="BF306" s="120">
        <f>IF(L306="sníž. přenesená",#REF!,0)</f>
        <v>0</v>
      </c>
      <c r="BG306" s="120">
        <f>IF(L306="nulová",#REF!,0)</f>
        <v>0</v>
      </c>
      <c r="BH306" s="8" t="s">
        <v>68</v>
      </c>
      <c r="BI306" s="120" t="e">
        <f>ROUND(#REF!*H306,2)</f>
        <v>#REF!</v>
      </c>
      <c r="BJ306" s="8" t="s">
        <v>217</v>
      </c>
      <c r="BK306" s="119" t="s">
        <v>821</v>
      </c>
    </row>
    <row r="307" spans="2:63" s="1" customFormat="1" ht="19.5">
      <c r="B307" s="19"/>
      <c r="D307" s="121" t="s">
        <v>131</v>
      </c>
      <c r="F307" s="122" t="s">
        <v>820</v>
      </c>
      <c r="J307" s="19"/>
      <c r="K307" s="123"/>
      <c r="R307" s="40"/>
      <c r="AR307" s="8" t="s">
        <v>131</v>
      </c>
      <c r="AS307" s="8" t="s">
        <v>70</v>
      </c>
    </row>
    <row r="308" spans="2:63" s="1" customFormat="1" ht="24.2" customHeight="1">
      <c r="B308" s="19"/>
      <c r="C308" s="110" t="s">
        <v>481</v>
      </c>
      <c r="D308" s="110" t="s">
        <v>125</v>
      </c>
      <c r="E308" s="111" t="s">
        <v>822</v>
      </c>
      <c r="F308" s="112" t="s">
        <v>823</v>
      </c>
      <c r="G308" s="113" t="s">
        <v>327</v>
      </c>
      <c r="H308" s="114">
        <v>50.774000000000001</v>
      </c>
      <c r="I308" s="112" t="s">
        <v>151</v>
      </c>
      <c r="J308" s="19"/>
      <c r="K308" s="115" t="s">
        <v>1</v>
      </c>
      <c r="L308" s="116" t="s">
        <v>27</v>
      </c>
      <c r="M308" s="117">
        <v>0</v>
      </c>
      <c r="N308" s="117">
        <f>M308*H308</f>
        <v>0</v>
      </c>
      <c r="O308" s="117">
        <v>0</v>
      </c>
      <c r="P308" s="117">
        <f>O308*H308</f>
        <v>0</v>
      </c>
      <c r="Q308" s="117">
        <v>0</v>
      </c>
      <c r="R308" s="118">
        <f>Q308*H308</f>
        <v>0</v>
      </c>
      <c r="AP308" s="119" t="s">
        <v>217</v>
      </c>
      <c r="AR308" s="119" t="s">
        <v>125</v>
      </c>
      <c r="AS308" s="119" t="s">
        <v>70</v>
      </c>
      <c r="AW308" s="8" t="s">
        <v>122</v>
      </c>
      <c r="BC308" s="120" t="e">
        <f>IF(L308="základní",#REF!,0)</f>
        <v>#REF!</v>
      </c>
      <c r="BD308" s="120">
        <f>IF(L308="snížená",#REF!,0)</f>
        <v>0</v>
      </c>
      <c r="BE308" s="120">
        <f>IF(L308="zákl. přenesená",#REF!,0)</f>
        <v>0</v>
      </c>
      <c r="BF308" s="120">
        <f>IF(L308="sníž. přenesená",#REF!,0)</f>
        <v>0</v>
      </c>
      <c r="BG308" s="120">
        <f>IF(L308="nulová",#REF!,0)</f>
        <v>0</v>
      </c>
      <c r="BH308" s="8" t="s">
        <v>68</v>
      </c>
      <c r="BI308" s="120" t="e">
        <f>ROUND(#REF!*H308,2)</f>
        <v>#REF!</v>
      </c>
      <c r="BJ308" s="8" t="s">
        <v>217</v>
      </c>
      <c r="BK308" s="119" t="s">
        <v>824</v>
      </c>
    </row>
    <row r="309" spans="2:63" s="1" customFormat="1" ht="29.25">
      <c r="B309" s="19"/>
      <c r="D309" s="121" t="s">
        <v>131</v>
      </c>
      <c r="F309" s="122" t="s">
        <v>825</v>
      </c>
      <c r="J309" s="19"/>
      <c r="K309" s="123"/>
      <c r="R309" s="40"/>
      <c r="AR309" s="8" t="s">
        <v>131</v>
      </c>
      <c r="AS309" s="8" t="s">
        <v>70</v>
      </c>
    </row>
    <row r="310" spans="2:63" s="1" customFormat="1">
      <c r="B310" s="19"/>
      <c r="D310" s="125" t="s">
        <v>154</v>
      </c>
      <c r="F310" s="126" t="s">
        <v>826</v>
      </c>
      <c r="J310" s="19"/>
      <c r="K310" s="123"/>
      <c r="R310" s="40"/>
      <c r="AR310" s="8" t="s">
        <v>154</v>
      </c>
      <c r="AS310" s="8" t="s">
        <v>70</v>
      </c>
    </row>
    <row r="311" spans="2:63" s="100" customFormat="1" ht="22.9" customHeight="1">
      <c r="B311" s="101"/>
      <c r="D311" s="102" t="s">
        <v>59</v>
      </c>
      <c r="E311" s="109" t="s">
        <v>331</v>
      </c>
      <c r="F311" s="109" t="s">
        <v>332</v>
      </c>
      <c r="J311" s="101"/>
      <c r="K311" s="104"/>
      <c r="N311" s="105">
        <f>SUM(N312:N332)</f>
        <v>131.11000000000001</v>
      </c>
      <c r="P311" s="105">
        <f>SUM(P312:P332)</f>
        <v>0.78451990000000005</v>
      </c>
      <c r="R311" s="106">
        <f>SUM(R312:R332)</f>
        <v>0.55291000000000001</v>
      </c>
      <c r="AP311" s="102" t="s">
        <v>70</v>
      </c>
      <c r="AR311" s="107" t="s">
        <v>59</v>
      </c>
      <c r="AS311" s="107" t="s">
        <v>68</v>
      </c>
      <c r="AW311" s="102" t="s">
        <v>122</v>
      </c>
      <c r="BI311" s="108" t="e">
        <f>SUM(BI312:BI332)</f>
        <v>#REF!</v>
      </c>
    </row>
    <row r="312" spans="2:63" s="1" customFormat="1" ht="24.2" customHeight="1">
      <c r="B312" s="19"/>
      <c r="C312" s="110" t="s">
        <v>487</v>
      </c>
      <c r="D312" s="110" t="s">
        <v>125</v>
      </c>
      <c r="E312" s="111" t="s">
        <v>827</v>
      </c>
      <c r="F312" s="112" t="s">
        <v>828</v>
      </c>
      <c r="G312" s="113" t="s">
        <v>159</v>
      </c>
      <c r="H312" s="114">
        <v>11</v>
      </c>
      <c r="I312" s="112" t="s">
        <v>151</v>
      </c>
      <c r="J312" s="19"/>
      <c r="K312" s="115" t="s">
        <v>1</v>
      </c>
      <c r="L312" s="116" t="s">
        <v>27</v>
      </c>
      <c r="M312" s="117">
        <v>0.43</v>
      </c>
      <c r="N312" s="117">
        <f>M312*H312</f>
        <v>4.7299999999999995</v>
      </c>
      <c r="O312" s="117">
        <v>0</v>
      </c>
      <c r="P312" s="117">
        <f>O312*H312</f>
        <v>0</v>
      </c>
      <c r="Q312" s="117">
        <v>1.91E-3</v>
      </c>
      <c r="R312" s="118">
        <f>Q312*H312</f>
        <v>2.1010000000000001E-2</v>
      </c>
      <c r="AP312" s="119" t="s">
        <v>217</v>
      </c>
      <c r="AR312" s="119" t="s">
        <v>125</v>
      </c>
      <c r="AS312" s="119" t="s">
        <v>70</v>
      </c>
      <c r="AW312" s="8" t="s">
        <v>122</v>
      </c>
      <c r="BC312" s="120" t="e">
        <f>IF(L312="základní",#REF!,0)</f>
        <v>#REF!</v>
      </c>
      <c r="BD312" s="120">
        <f>IF(L312="snížená",#REF!,0)</f>
        <v>0</v>
      </c>
      <c r="BE312" s="120">
        <f>IF(L312="zákl. přenesená",#REF!,0)</f>
        <v>0</v>
      </c>
      <c r="BF312" s="120">
        <f>IF(L312="sníž. přenesená",#REF!,0)</f>
        <v>0</v>
      </c>
      <c r="BG312" s="120">
        <f>IF(L312="nulová",#REF!,0)</f>
        <v>0</v>
      </c>
      <c r="BH312" s="8" t="s">
        <v>68</v>
      </c>
      <c r="BI312" s="120" t="e">
        <f>ROUND(#REF!*H312,2)</f>
        <v>#REF!</v>
      </c>
      <c r="BJ312" s="8" t="s">
        <v>217</v>
      </c>
      <c r="BK312" s="119" t="s">
        <v>829</v>
      </c>
    </row>
    <row r="313" spans="2:63" s="1" customFormat="1" ht="19.5">
      <c r="B313" s="19"/>
      <c r="D313" s="121" t="s">
        <v>131</v>
      </c>
      <c r="F313" s="122" t="s">
        <v>830</v>
      </c>
      <c r="J313" s="19"/>
      <c r="K313" s="123"/>
      <c r="R313" s="40"/>
      <c r="AR313" s="8" t="s">
        <v>131</v>
      </c>
      <c r="AS313" s="8" t="s">
        <v>70</v>
      </c>
    </row>
    <row r="314" spans="2:63" s="1" customFormat="1">
      <c r="B314" s="19"/>
      <c r="D314" s="125" t="s">
        <v>154</v>
      </c>
      <c r="F314" s="126" t="s">
        <v>831</v>
      </c>
      <c r="J314" s="19"/>
      <c r="K314" s="123"/>
      <c r="R314" s="40"/>
      <c r="AR314" s="8" t="s">
        <v>154</v>
      </c>
      <c r="AS314" s="8" t="s">
        <v>70</v>
      </c>
    </row>
    <row r="315" spans="2:63" s="1" customFormat="1" ht="33" customHeight="1">
      <c r="B315" s="19"/>
      <c r="C315" s="110" t="s">
        <v>491</v>
      </c>
      <c r="D315" s="110" t="s">
        <v>125</v>
      </c>
      <c r="E315" s="111" t="s">
        <v>832</v>
      </c>
      <c r="F315" s="112" t="s">
        <v>833</v>
      </c>
      <c r="G315" s="113" t="s">
        <v>159</v>
      </c>
      <c r="H315" s="114">
        <v>11</v>
      </c>
      <c r="I315" s="112" t="s">
        <v>151</v>
      </c>
      <c r="J315" s="19"/>
      <c r="K315" s="115" t="s">
        <v>1</v>
      </c>
      <c r="L315" s="116" t="s">
        <v>27</v>
      </c>
      <c r="M315" s="117">
        <v>0.69499999999999995</v>
      </c>
      <c r="N315" s="117">
        <f>M315*H315</f>
        <v>7.6449999999999996</v>
      </c>
      <c r="O315" s="117">
        <v>4.2500000000000003E-3</v>
      </c>
      <c r="P315" s="117">
        <f>O315*H315</f>
        <v>4.675E-2</v>
      </c>
      <c r="Q315" s="117">
        <v>0</v>
      </c>
      <c r="R315" s="118">
        <f>Q315*H315</f>
        <v>0</v>
      </c>
      <c r="AP315" s="119" t="s">
        <v>217</v>
      </c>
      <c r="AR315" s="119" t="s">
        <v>125</v>
      </c>
      <c r="AS315" s="119" t="s">
        <v>70</v>
      </c>
      <c r="AW315" s="8" t="s">
        <v>122</v>
      </c>
      <c r="BC315" s="120" t="e">
        <f>IF(L315="základní",#REF!,0)</f>
        <v>#REF!</v>
      </c>
      <c r="BD315" s="120">
        <f>IF(L315="snížená",#REF!,0)</f>
        <v>0</v>
      </c>
      <c r="BE315" s="120">
        <f>IF(L315="zákl. přenesená",#REF!,0)</f>
        <v>0</v>
      </c>
      <c r="BF315" s="120">
        <f>IF(L315="sníž. přenesená",#REF!,0)</f>
        <v>0</v>
      </c>
      <c r="BG315" s="120">
        <f>IF(L315="nulová",#REF!,0)</f>
        <v>0</v>
      </c>
      <c r="BH315" s="8" t="s">
        <v>68</v>
      </c>
      <c r="BI315" s="120" t="e">
        <f>ROUND(#REF!*H315,2)</f>
        <v>#REF!</v>
      </c>
      <c r="BJ315" s="8" t="s">
        <v>217</v>
      </c>
      <c r="BK315" s="119" t="s">
        <v>834</v>
      </c>
    </row>
    <row r="316" spans="2:63" s="1" customFormat="1" ht="19.5">
      <c r="B316" s="19"/>
      <c r="D316" s="121" t="s">
        <v>131</v>
      </c>
      <c r="F316" s="122" t="s">
        <v>835</v>
      </c>
      <c r="J316" s="19"/>
      <c r="K316" s="123"/>
      <c r="R316" s="40"/>
      <c r="AR316" s="8" t="s">
        <v>131</v>
      </c>
      <c r="AS316" s="8" t="s">
        <v>70</v>
      </c>
    </row>
    <row r="317" spans="2:63" s="1" customFormat="1">
      <c r="B317" s="19"/>
      <c r="D317" s="125" t="s">
        <v>154</v>
      </c>
      <c r="F317" s="126" t="s">
        <v>836</v>
      </c>
      <c r="J317" s="19"/>
      <c r="K317" s="123"/>
      <c r="R317" s="40"/>
      <c r="AR317" s="8" t="s">
        <v>154</v>
      </c>
      <c r="AS317" s="8" t="s">
        <v>70</v>
      </c>
    </row>
    <row r="318" spans="2:63" s="1" customFormat="1" ht="33" customHeight="1">
      <c r="B318" s="19"/>
      <c r="C318" s="110" t="s">
        <v>497</v>
      </c>
      <c r="D318" s="110" t="s">
        <v>125</v>
      </c>
      <c r="E318" s="111" t="s">
        <v>837</v>
      </c>
      <c r="F318" s="112" t="s">
        <v>838</v>
      </c>
      <c r="G318" s="113" t="s">
        <v>134</v>
      </c>
      <c r="H318" s="114">
        <v>5</v>
      </c>
      <c r="I318" s="112" t="s">
        <v>151</v>
      </c>
      <c r="J318" s="19"/>
      <c r="K318" s="115" t="s">
        <v>1</v>
      </c>
      <c r="L318" s="116" t="s">
        <v>27</v>
      </c>
      <c r="M318" s="117">
        <v>0.35</v>
      </c>
      <c r="N318" s="117">
        <f>M318*H318</f>
        <v>1.75</v>
      </c>
      <c r="O318" s="117">
        <v>0</v>
      </c>
      <c r="P318" s="117">
        <f>O318*H318</f>
        <v>0</v>
      </c>
      <c r="Q318" s="117">
        <v>0</v>
      </c>
      <c r="R318" s="118">
        <f>Q318*H318</f>
        <v>0</v>
      </c>
      <c r="AP318" s="119" t="s">
        <v>217</v>
      </c>
      <c r="AR318" s="119" t="s">
        <v>125</v>
      </c>
      <c r="AS318" s="119" t="s">
        <v>70</v>
      </c>
      <c r="AW318" s="8" t="s">
        <v>122</v>
      </c>
      <c r="BC318" s="120" t="e">
        <f>IF(L318="základní",#REF!,0)</f>
        <v>#REF!</v>
      </c>
      <c r="BD318" s="120">
        <f>IF(L318="snížená",#REF!,0)</f>
        <v>0</v>
      </c>
      <c r="BE318" s="120">
        <f>IF(L318="zákl. přenesená",#REF!,0)</f>
        <v>0</v>
      </c>
      <c r="BF318" s="120">
        <f>IF(L318="sníž. přenesená",#REF!,0)</f>
        <v>0</v>
      </c>
      <c r="BG318" s="120">
        <f>IF(L318="nulová",#REF!,0)</f>
        <v>0</v>
      </c>
      <c r="BH318" s="8" t="s">
        <v>68</v>
      </c>
      <c r="BI318" s="120" t="e">
        <f>ROUND(#REF!*H318,2)</f>
        <v>#REF!</v>
      </c>
      <c r="BJ318" s="8" t="s">
        <v>217</v>
      </c>
      <c r="BK318" s="119" t="s">
        <v>839</v>
      </c>
    </row>
    <row r="319" spans="2:63" s="1" customFormat="1" ht="29.25">
      <c r="B319" s="19"/>
      <c r="D319" s="121" t="s">
        <v>131</v>
      </c>
      <c r="F319" s="122" t="s">
        <v>840</v>
      </c>
      <c r="J319" s="19"/>
      <c r="K319" s="123"/>
      <c r="R319" s="40"/>
      <c r="AR319" s="8" t="s">
        <v>131</v>
      </c>
      <c r="AS319" s="8" t="s">
        <v>70</v>
      </c>
    </row>
    <row r="320" spans="2:63" s="1" customFormat="1">
      <c r="B320" s="19"/>
      <c r="D320" s="125" t="s">
        <v>154</v>
      </c>
      <c r="F320" s="126" t="s">
        <v>841</v>
      </c>
      <c r="J320" s="19"/>
      <c r="K320" s="123"/>
      <c r="R320" s="40"/>
      <c r="AR320" s="8" t="s">
        <v>154</v>
      </c>
      <c r="AS320" s="8" t="s">
        <v>70</v>
      </c>
    </row>
    <row r="321" spans="2:63" s="1" customFormat="1" ht="24.2" customHeight="1">
      <c r="B321" s="19"/>
      <c r="C321" s="110" t="s">
        <v>505</v>
      </c>
      <c r="D321" s="110" t="s">
        <v>125</v>
      </c>
      <c r="E321" s="111" t="s">
        <v>842</v>
      </c>
      <c r="F321" s="112" t="s">
        <v>843</v>
      </c>
      <c r="G321" s="113" t="s">
        <v>159</v>
      </c>
      <c r="H321" s="114">
        <v>150</v>
      </c>
      <c r="I321" s="112" t="s">
        <v>151</v>
      </c>
      <c r="J321" s="19"/>
      <c r="K321" s="115" t="s">
        <v>1</v>
      </c>
      <c r="L321" s="116" t="s">
        <v>27</v>
      </c>
      <c r="M321" s="117">
        <v>0.34699999999999998</v>
      </c>
      <c r="N321" s="117">
        <f>M321*H321</f>
        <v>52.05</v>
      </c>
      <c r="O321" s="117">
        <v>2.9114660000000001E-3</v>
      </c>
      <c r="P321" s="117">
        <f>O321*H321</f>
        <v>0.43671989999999999</v>
      </c>
      <c r="Q321" s="117">
        <v>0</v>
      </c>
      <c r="R321" s="118">
        <f>Q321*H321</f>
        <v>0</v>
      </c>
      <c r="AP321" s="119" t="s">
        <v>217</v>
      </c>
      <c r="AR321" s="119" t="s">
        <v>125</v>
      </c>
      <c r="AS321" s="119" t="s">
        <v>70</v>
      </c>
      <c r="AW321" s="8" t="s">
        <v>122</v>
      </c>
      <c r="BC321" s="120" t="e">
        <f>IF(L321="základní",#REF!,0)</f>
        <v>#REF!</v>
      </c>
      <c r="BD321" s="120">
        <f>IF(L321="snížená",#REF!,0)</f>
        <v>0</v>
      </c>
      <c r="BE321" s="120">
        <f>IF(L321="zákl. přenesená",#REF!,0)</f>
        <v>0</v>
      </c>
      <c r="BF321" s="120">
        <f>IF(L321="sníž. přenesená",#REF!,0)</f>
        <v>0</v>
      </c>
      <c r="BG321" s="120">
        <f>IF(L321="nulová",#REF!,0)</f>
        <v>0</v>
      </c>
      <c r="BH321" s="8" t="s">
        <v>68</v>
      </c>
      <c r="BI321" s="120" t="e">
        <f>ROUND(#REF!*H321,2)</f>
        <v>#REF!</v>
      </c>
      <c r="BJ321" s="8" t="s">
        <v>217</v>
      </c>
      <c r="BK321" s="119" t="s">
        <v>844</v>
      </c>
    </row>
    <row r="322" spans="2:63" s="1" customFormat="1" ht="19.5">
      <c r="B322" s="19"/>
      <c r="D322" s="121" t="s">
        <v>131</v>
      </c>
      <c r="F322" s="122" t="s">
        <v>845</v>
      </c>
      <c r="J322" s="19"/>
      <c r="K322" s="123"/>
      <c r="R322" s="40"/>
      <c r="AR322" s="8" t="s">
        <v>131</v>
      </c>
      <c r="AS322" s="8" t="s">
        <v>70</v>
      </c>
    </row>
    <row r="323" spans="2:63" s="1" customFormat="1">
      <c r="B323" s="19"/>
      <c r="D323" s="125" t="s">
        <v>154</v>
      </c>
      <c r="F323" s="126" t="s">
        <v>846</v>
      </c>
      <c r="J323" s="19"/>
      <c r="K323" s="123"/>
      <c r="R323" s="40"/>
      <c r="AR323" s="8" t="s">
        <v>154</v>
      </c>
      <c r="AS323" s="8" t="s">
        <v>70</v>
      </c>
    </row>
    <row r="324" spans="2:63" s="1" customFormat="1" ht="16.5" customHeight="1">
      <c r="B324" s="19"/>
      <c r="C324" s="110" t="s">
        <v>510</v>
      </c>
      <c r="D324" s="110" t="s">
        <v>125</v>
      </c>
      <c r="E324" s="111" t="s">
        <v>847</v>
      </c>
      <c r="F324" s="112" t="s">
        <v>848</v>
      </c>
      <c r="G324" s="113" t="s">
        <v>159</v>
      </c>
      <c r="H324" s="114">
        <v>135</v>
      </c>
      <c r="I324" s="112" t="s">
        <v>151</v>
      </c>
      <c r="J324" s="19"/>
      <c r="K324" s="115" t="s">
        <v>1</v>
      </c>
      <c r="L324" s="116" t="s">
        <v>27</v>
      </c>
      <c r="M324" s="117">
        <v>0.14699999999999999</v>
      </c>
      <c r="N324" s="117">
        <f>M324*H324</f>
        <v>19.844999999999999</v>
      </c>
      <c r="O324" s="117">
        <v>0</v>
      </c>
      <c r="P324" s="117">
        <f>O324*H324</f>
        <v>0</v>
      </c>
      <c r="Q324" s="117">
        <v>3.9399999999999999E-3</v>
      </c>
      <c r="R324" s="118">
        <f>Q324*H324</f>
        <v>0.53190000000000004</v>
      </c>
      <c r="AP324" s="119" t="s">
        <v>217</v>
      </c>
      <c r="AR324" s="119" t="s">
        <v>125</v>
      </c>
      <c r="AS324" s="119" t="s">
        <v>70</v>
      </c>
      <c r="AW324" s="8" t="s">
        <v>122</v>
      </c>
      <c r="BC324" s="120" t="e">
        <f>IF(L324="základní",#REF!,0)</f>
        <v>#REF!</v>
      </c>
      <c r="BD324" s="120">
        <f>IF(L324="snížená",#REF!,0)</f>
        <v>0</v>
      </c>
      <c r="BE324" s="120">
        <f>IF(L324="zákl. přenesená",#REF!,0)</f>
        <v>0</v>
      </c>
      <c r="BF324" s="120">
        <f>IF(L324="sníž. přenesená",#REF!,0)</f>
        <v>0</v>
      </c>
      <c r="BG324" s="120">
        <f>IF(L324="nulová",#REF!,0)</f>
        <v>0</v>
      </c>
      <c r="BH324" s="8" t="s">
        <v>68</v>
      </c>
      <c r="BI324" s="120" t="e">
        <f>ROUND(#REF!*H324,2)</f>
        <v>#REF!</v>
      </c>
      <c r="BJ324" s="8" t="s">
        <v>217</v>
      </c>
      <c r="BK324" s="119" t="s">
        <v>849</v>
      </c>
    </row>
    <row r="325" spans="2:63" s="1" customFormat="1">
      <c r="B325" s="19"/>
      <c r="D325" s="121" t="s">
        <v>131</v>
      </c>
      <c r="F325" s="122" t="s">
        <v>850</v>
      </c>
      <c r="J325" s="19"/>
      <c r="K325" s="123"/>
      <c r="R325" s="40"/>
      <c r="AR325" s="8" t="s">
        <v>131</v>
      </c>
      <c r="AS325" s="8" t="s">
        <v>70</v>
      </c>
    </row>
    <row r="326" spans="2:63" s="1" customFormat="1">
      <c r="B326" s="19"/>
      <c r="D326" s="125" t="s">
        <v>154</v>
      </c>
      <c r="F326" s="126" t="s">
        <v>851</v>
      </c>
      <c r="J326" s="19"/>
      <c r="K326" s="123"/>
      <c r="R326" s="40"/>
      <c r="AR326" s="8" t="s">
        <v>154</v>
      </c>
      <c r="AS326" s="8" t="s">
        <v>70</v>
      </c>
    </row>
    <row r="327" spans="2:63" s="1" customFormat="1" ht="24.2" customHeight="1">
      <c r="B327" s="19"/>
      <c r="C327" s="110" t="s">
        <v>514</v>
      </c>
      <c r="D327" s="110" t="s">
        <v>125</v>
      </c>
      <c r="E327" s="111" t="s">
        <v>852</v>
      </c>
      <c r="F327" s="112" t="s">
        <v>853</v>
      </c>
      <c r="G327" s="113" t="s">
        <v>159</v>
      </c>
      <c r="H327" s="114">
        <v>135</v>
      </c>
      <c r="I327" s="112" t="s">
        <v>151</v>
      </c>
      <c r="J327" s="19"/>
      <c r="K327" s="115" t="s">
        <v>1</v>
      </c>
      <c r="L327" s="116" t="s">
        <v>27</v>
      </c>
      <c r="M327" s="117">
        <v>0.33400000000000002</v>
      </c>
      <c r="N327" s="117">
        <f>M327*H327</f>
        <v>45.09</v>
      </c>
      <c r="O327" s="117">
        <v>2.2300000000000002E-3</v>
      </c>
      <c r="P327" s="117">
        <f>O327*H327</f>
        <v>0.30105000000000004</v>
      </c>
      <c r="Q327" s="117">
        <v>0</v>
      </c>
      <c r="R327" s="118">
        <f>Q327*H327</f>
        <v>0</v>
      </c>
      <c r="AP327" s="119" t="s">
        <v>217</v>
      </c>
      <c r="AR327" s="119" t="s">
        <v>125</v>
      </c>
      <c r="AS327" s="119" t="s">
        <v>70</v>
      </c>
      <c r="AW327" s="8" t="s">
        <v>122</v>
      </c>
      <c r="BC327" s="120" t="e">
        <f>IF(L327="základní",#REF!,0)</f>
        <v>#REF!</v>
      </c>
      <c r="BD327" s="120">
        <f>IF(L327="snížená",#REF!,0)</f>
        <v>0</v>
      </c>
      <c r="BE327" s="120">
        <f>IF(L327="zákl. přenesená",#REF!,0)</f>
        <v>0</v>
      </c>
      <c r="BF327" s="120">
        <f>IF(L327="sníž. přenesená",#REF!,0)</f>
        <v>0</v>
      </c>
      <c r="BG327" s="120">
        <f>IF(L327="nulová",#REF!,0)</f>
        <v>0</v>
      </c>
      <c r="BH327" s="8" t="s">
        <v>68</v>
      </c>
      <c r="BI327" s="120" t="e">
        <f>ROUND(#REF!*H327,2)</f>
        <v>#REF!</v>
      </c>
      <c r="BJ327" s="8" t="s">
        <v>217</v>
      </c>
      <c r="BK327" s="119" t="s">
        <v>854</v>
      </c>
    </row>
    <row r="328" spans="2:63" s="1" customFormat="1" ht="19.5">
      <c r="B328" s="19"/>
      <c r="D328" s="121" t="s">
        <v>131</v>
      </c>
      <c r="F328" s="122" t="s">
        <v>855</v>
      </c>
      <c r="J328" s="19"/>
      <c r="K328" s="123"/>
      <c r="R328" s="40"/>
      <c r="AR328" s="8" t="s">
        <v>131</v>
      </c>
      <c r="AS328" s="8" t="s">
        <v>70</v>
      </c>
    </row>
    <row r="329" spans="2:63" s="1" customFormat="1">
      <c r="B329" s="19"/>
      <c r="D329" s="125" t="s">
        <v>154</v>
      </c>
      <c r="F329" s="126" t="s">
        <v>856</v>
      </c>
      <c r="J329" s="19"/>
      <c r="K329" s="123"/>
      <c r="R329" s="40"/>
      <c r="AR329" s="8" t="s">
        <v>154</v>
      </c>
      <c r="AS329" s="8" t="s">
        <v>70</v>
      </c>
    </row>
    <row r="330" spans="2:63" s="1" customFormat="1" ht="24.2" customHeight="1">
      <c r="B330" s="19"/>
      <c r="C330" s="110" t="s">
        <v>520</v>
      </c>
      <c r="D330" s="110" t="s">
        <v>125</v>
      </c>
      <c r="E330" s="111" t="s">
        <v>474</v>
      </c>
      <c r="F330" s="112" t="s">
        <v>475</v>
      </c>
      <c r="G330" s="113" t="s">
        <v>327</v>
      </c>
      <c r="H330" s="114">
        <v>1936.4459999999999</v>
      </c>
      <c r="I330" s="112" t="s">
        <v>151</v>
      </c>
      <c r="J330" s="19"/>
      <c r="K330" s="115" t="s">
        <v>1</v>
      </c>
      <c r="L330" s="116" t="s">
        <v>27</v>
      </c>
      <c r="M330" s="117">
        <v>0</v>
      </c>
      <c r="N330" s="117">
        <f>M330*H330</f>
        <v>0</v>
      </c>
      <c r="O330" s="117">
        <v>0</v>
      </c>
      <c r="P330" s="117">
        <f>O330*H330</f>
        <v>0</v>
      </c>
      <c r="Q330" s="117">
        <v>0</v>
      </c>
      <c r="R330" s="118">
        <f>Q330*H330</f>
        <v>0</v>
      </c>
      <c r="AP330" s="119" t="s">
        <v>217</v>
      </c>
      <c r="AR330" s="119" t="s">
        <v>125</v>
      </c>
      <c r="AS330" s="119" t="s">
        <v>70</v>
      </c>
      <c r="AW330" s="8" t="s">
        <v>122</v>
      </c>
      <c r="BC330" s="120" t="e">
        <f>IF(L330="základní",#REF!,0)</f>
        <v>#REF!</v>
      </c>
      <c r="BD330" s="120">
        <f>IF(L330="snížená",#REF!,0)</f>
        <v>0</v>
      </c>
      <c r="BE330" s="120">
        <f>IF(L330="zákl. přenesená",#REF!,0)</f>
        <v>0</v>
      </c>
      <c r="BF330" s="120">
        <f>IF(L330="sníž. přenesená",#REF!,0)</f>
        <v>0</v>
      </c>
      <c r="BG330" s="120">
        <f>IF(L330="nulová",#REF!,0)</f>
        <v>0</v>
      </c>
      <c r="BH330" s="8" t="s">
        <v>68</v>
      </c>
      <c r="BI330" s="120" t="e">
        <f>ROUND(#REF!*H330,2)</f>
        <v>#REF!</v>
      </c>
      <c r="BJ330" s="8" t="s">
        <v>217</v>
      </c>
      <c r="BK330" s="119" t="s">
        <v>857</v>
      </c>
    </row>
    <row r="331" spans="2:63" s="1" customFormat="1" ht="29.25">
      <c r="B331" s="19"/>
      <c r="D331" s="121" t="s">
        <v>131</v>
      </c>
      <c r="F331" s="122" t="s">
        <v>477</v>
      </c>
      <c r="J331" s="19"/>
      <c r="K331" s="123"/>
      <c r="R331" s="40"/>
      <c r="AR331" s="8" t="s">
        <v>131</v>
      </c>
      <c r="AS331" s="8" t="s">
        <v>70</v>
      </c>
    </row>
    <row r="332" spans="2:63" s="1" customFormat="1">
      <c r="B332" s="19"/>
      <c r="D332" s="125" t="s">
        <v>154</v>
      </c>
      <c r="F332" s="126" t="s">
        <v>478</v>
      </c>
      <c r="J332" s="19"/>
      <c r="K332" s="123"/>
      <c r="R332" s="40"/>
      <c r="AR332" s="8" t="s">
        <v>154</v>
      </c>
      <c r="AS332" s="8" t="s">
        <v>70</v>
      </c>
    </row>
    <row r="333" spans="2:63" s="100" customFormat="1" ht="22.9" customHeight="1">
      <c r="B333" s="101"/>
      <c r="D333" s="102" t="s">
        <v>59</v>
      </c>
      <c r="E333" s="109" t="s">
        <v>858</v>
      </c>
      <c r="F333" s="109" t="s">
        <v>859</v>
      </c>
      <c r="J333" s="101"/>
      <c r="K333" s="104"/>
      <c r="N333" s="105">
        <f>SUM(N334:N377)</f>
        <v>557.07085000000006</v>
      </c>
      <c r="P333" s="105">
        <f>SUM(P334:P377)</f>
        <v>9.9698394250000003E-2</v>
      </c>
      <c r="R333" s="106">
        <f>SUM(R334:R377)</f>
        <v>0.435</v>
      </c>
      <c r="AP333" s="102" t="s">
        <v>70</v>
      </c>
      <c r="AR333" s="107" t="s">
        <v>59</v>
      </c>
      <c r="AS333" s="107" t="s">
        <v>68</v>
      </c>
      <c r="AW333" s="102" t="s">
        <v>122</v>
      </c>
      <c r="BI333" s="108" t="e">
        <f>SUM(BI334:BI377)</f>
        <v>#REF!</v>
      </c>
    </row>
    <row r="334" spans="2:63" s="1" customFormat="1" ht="24.2" customHeight="1">
      <c r="B334" s="19"/>
      <c r="C334" s="110" t="s">
        <v>525</v>
      </c>
      <c r="D334" s="110" t="s">
        <v>125</v>
      </c>
      <c r="E334" s="111" t="s">
        <v>860</v>
      </c>
      <c r="F334" s="112" t="s">
        <v>861</v>
      </c>
      <c r="G334" s="113" t="s">
        <v>247</v>
      </c>
      <c r="H334" s="114">
        <v>242.81</v>
      </c>
      <c r="I334" s="112" t="s">
        <v>151</v>
      </c>
      <c r="J334" s="19"/>
      <c r="K334" s="115" t="s">
        <v>1</v>
      </c>
      <c r="L334" s="116" t="s">
        <v>27</v>
      </c>
      <c r="M334" s="117">
        <v>1.585</v>
      </c>
      <c r="N334" s="117">
        <f>M334*H334</f>
        <v>384.85385000000002</v>
      </c>
      <c r="O334" s="117">
        <v>2.60425E-4</v>
      </c>
      <c r="P334" s="117">
        <f>O334*H334</f>
        <v>6.3233794250000003E-2</v>
      </c>
      <c r="Q334" s="117">
        <v>0</v>
      </c>
      <c r="R334" s="118">
        <f>Q334*H334</f>
        <v>0</v>
      </c>
      <c r="AP334" s="119" t="s">
        <v>217</v>
      </c>
      <c r="AR334" s="119" t="s">
        <v>125</v>
      </c>
      <c r="AS334" s="119" t="s">
        <v>70</v>
      </c>
      <c r="AW334" s="8" t="s">
        <v>122</v>
      </c>
      <c r="BC334" s="120" t="e">
        <f>IF(L334="základní",#REF!,0)</f>
        <v>#REF!</v>
      </c>
      <c r="BD334" s="120">
        <f>IF(L334="snížená",#REF!,0)</f>
        <v>0</v>
      </c>
      <c r="BE334" s="120">
        <f>IF(L334="zákl. přenesená",#REF!,0)</f>
        <v>0</v>
      </c>
      <c r="BF334" s="120">
        <f>IF(L334="sníž. přenesená",#REF!,0)</f>
        <v>0</v>
      </c>
      <c r="BG334" s="120">
        <f>IF(L334="nulová",#REF!,0)</f>
        <v>0</v>
      </c>
      <c r="BH334" s="8" t="s">
        <v>68</v>
      </c>
      <c r="BI334" s="120" t="e">
        <f>ROUND(#REF!*H334,2)</f>
        <v>#REF!</v>
      </c>
      <c r="BJ334" s="8" t="s">
        <v>217</v>
      </c>
      <c r="BK334" s="119" t="s">
        <v>862</v>
      </c>
    </row>
    <row r="335" spans="2:63" s="1" customFormat="1" ht="19.5">
      <c r="B335" s="19"/>
      <c r="D335" s="121" t="s">
        <v>131</v>
      </c>
      <c r="F335" s="122" t="s">
        <v>863</v>
      </c>
      <c r="J335" s="19"/>
      <c r="K335" s="123"/>
      <c r="R335" s="40"/>
      <c r="AR335" s="8" t="s">
        <v>131</v>
      </c>
      <c r="AS335" s="8" t="s">
        <v>70</v>
      </c>
    </row>
    <row r="336" spans="2:63" s="1" customFormat="1">
      <c r="B336" s="19"/>
      <c r="D336" s="125" t="s">
        <v>154</v>
      </c>
      <c r="F336" s="126" t="s">
        <v>864</v>
      </c>
      <c r="J336" s="19"/>
      <c r="K336" s="123"/>
      <c r="R336" s="40"/>
      <c r="AR336" s="8" t="s">
        <v>154</v>
      </c>
      <c r="AS336" s="8" t="s">
        <v>70</v>
      </c>
    </row>
    <row r="337" spans="2:63" s="1" customFormat="1" ht="76.349999999999994" customHeight="1">
      <c r="B337" s="19"/>
      <c r="C337" s="127" t="s">
        <v>533</v>
      </c>
      <c r="D337" s="127" t="s">
        <v>224</v>
      </c>
      <c r="E337" s="128" t="s">
        <v>865</v>
      </c>
      <c r="F337" s="129" t="s">
        <v>866</v>
      </c>
      <c r="G337" s="130" t="s">
        <v>134</v>
      </c>
      <c r="H337" s="131">
        <v>80</v>
      </c>
      <c r="I337" s="129" t="s">
        <v>1</v>
      </c>
      <c r="J337" s="132"/>
      <c r="K337" s="133" t="s">
        <v>1</v>
      </c>
      <c r="L337" s="134" t="s">
        <v>27</v>
      </c>
      <c r="M337" s="117">
        <v>0</v>
      </c>
      <c r="N337" s="117">
        <f>M337*H337</f>
        <v>0</v>
      </c>
      <c r="O337" s="117">
        <v>0</v>
      </c>
      <c r="P337" s="117">
        <f>O337*H337</f>
        <v>0</v>
      </c>
      <c r="Q337" s="117">
        <v>0</v>
      </c>
      <c r="R337" s="118">
        <f>Q337*H337</f>
        <v>0</v>
      </c>
      <c r="AP337" s="119" t="s">
        <v>227</v>
      </c>
      <c r="AR337" s="119" t="s">
        <v>224</v>
      </c>
      <c r="AS337" s="119" t="s">
        <v>70</v>
      </c>
      <c r="AW337" s="8" t="s">
        <v>122</v>
      </c>
      <c r="BC337" s="120" t="e">
        <f>IF(L337="základní",#REF!,0)</f>
        <v>#REF!</v>
      </c>
      <c r="BD337" s="120">
        <f>IF(L337="snížená",#REF!,0)</f>
        <v>0</v>
      </c>
      <c r="BE337" s="120">
        <f>IF(L337="zákl. přenesená",#REF!,0)</f>
        <v>0</v>
      </c>
      <c r="BF337" s="120">
        <f>IF(L337="sníž. přenesená",#REF!,0)</f>
        <v>0</v>
      </c>
      <c r="BG337" s="120">
        <f>IF(L337="nulová",#REF!,0)</f>
        <v>0</v>
      </c>
      <c r="BH337" s="8" t="s">
        <v>68</v>
      </c>
      <c r="BI337" s="120" t="e">
        <f>ROUND(#REF!*H337,2)</f>
        <v>#REF!</v>
      </c>
      <c r="BJ337" s="8" t="s">
        <v>217</v>
      </c>
      <c r="BK337" s="119" t="s">
        <v>867</v>
      </c>
    </row>
    <row r="338" spans="2:63" s="1" customFormat="1" ht="39">
      <c r="B338" s="19"/>
      <c r="D338" s="121" t="s">
        <v>131</v>
      </c>
      <c r="F338" s="122" t="s">
        <v>866</v>
      </c>
      <c r="J338" s="19"/>
      <c r="K338" s="123"/>
      <c r="R338" s="40"/>
      <c r="AR338" s="8" t="s">
        <v>131</v>
      </c>
      <c r="AS338" s="8" t="s">
        <v>70</v>
      </c>
    </row>
    <row r="339" spans="2:63" s="1" customFormat="1" ht="87.75">
      <c r="B339" s="19"/>
      <c r="D339" s="121" t="s">
        <v>146</v>
      </c>
      <c r="F339" s="124" t="s">
        <v>868</v>
      </c>
      <c r="J339" s="19"/>
      <c r="K339" s="123"/>
      <c r="R339" s="40"/>
      <c r="AR339" s="8" t="s">
        <v>146</v>
      </c>
      <c r="AS339" s="8" t="s">
        <v>70</v>
      </c>
    </row>
    <row r="340" spans="2:63" s="1" customFormat="1" ht="76.349999999999994" customHeight="1">
      <c r="B340" s="19"/>
      <c r="C340" s="127" t="s">
        <v>539</v>
      </c>
      <c r="D340" s="127" t="s">
        <v>224</v>
      </c>
      <c r="E340" s="128" t="s">
        <v>869</v>
      </c>
      <c r="F340" s="129" t="s">
        <v>870</v>
      </c>
      <c r="G340" s="130" t="s">
        <v>134</v>
      </c>
      <c r="H340" s="131">
        <v>8</v>
      </c>
      <c r="I340" s="129" t="s">
        <v>1</v>
      </c>
      <c r="J340" s="132"/>
      <c r="K340" s="133" t="s">
        <v>1</v>
      </c>
      <c r="L340" s="134" t="s">
        <v>27</v>
      </c>
      <c r="M340" s="117">
        <v>0</v>
      </c>
      <c r="N340" s="117">
        <f>M340*H340</f>
        <v>0</v>
      </c>
      <c r="O340" s="117">
        <v>0</v>
      </c>
      <c r="P340" s="117">
        <f>O340*H340</f>
        <v>0</v>
      </c>
      <c r="Q340" s="117">
        <v>0</v>
      </c>
      <c r="R340" s="118">
        <f>Q340*H340</f>
        <v>0</v>
      </c>
      <c r="AP340" s="119" t="s">
        <v>227</v>
      </c>
      <c r="AR340" s="119" t="s">
        <v>224</v>
      </c>
      <c r="AS340" s="119" t="s">
        <v>70</v>
      </c>
      <c r="AW340" s="8" t="s">
        <v>122</v>
      </c>
      <c r="BC340" s="120" t="e">
        <f>IF(L340="základní",#REF!,0)</f>
        <v>#REF!</v>
      </c>
      <c r="BD340" s="120">
        <f>IF(L340="snížená",#REF!,0)</f>
        <v>0</v>
      </c>
      <c r="BE340" s="120">
        <f>IF(L340="zákl. přenesená",#REF!,0)</f>
        <v>0</v>
      </c>
      <c r="BF340" s="120">
        <f>IF(L340="sníž. přenesená",#REF!,0)</f>
        <v>0</v>
      </c>
      <c r="BG340" s="120">
        <f>IF(L340="nulová",#REF!,0)</f>
        <v>0</v>
      </c>
      <c r="BH340" s="8" t="s">
        <v>68</v>
      </c>
      <c r="BI340" s="120" t="e">
        <f>ROUND(#REF!*H340,2)</f>
        <v>#REF!</v>
      </c>
      <c r="BJ340" s="8" t="s">
        <v>217</v>
      </c>
      <c r="BK340" s="119" t="s">
        <v>871</v>
      </c>
    </row>
    <row r="341" spans="2:63" s="1" customFormat="1" ht="39">
      <c r="B341" s="19"/>
      <c r="D341" s="121" t="s">
        <v>131</v>
      </c>
      <c r="F341" s="122" t="s">
        <v>870</v>
      </c>
      <c r="J341" s="19"/>
      <c r="K341" s="123"/>
      <c r="R341" s="40"/>
      <c r="AR341" s="8" t="s">
        <v>131</v>
      </c>
      <c r="AS341" s="8" t="s">
        <v>70</v>
      </c>
    </row>
    <row r="342" spans="2:63" s="1" customFormat="1" ht="87.75">
      <c r="B342" s="19"/>
      <c r="D342" s="121" t="s">
        <v>146</v>
      </c>
      <c r="F342" s="124" t="s">
        <v>868</v>
      </c>
      <c r="J342" s="19"/>
      <c r="K342" s="123"/>
      <c r="R342" s="40"/>
      <c r="AR342" s="8" t="s">
        <v>146</v>
      </c>
      <c r="AS342" s="8" t="s">
        <v>70</v>
      </c>
    </row>
    <row r="343" spans="2:63" s="1" customFormat="1" ht="76.349999999999994" customHeight="1">
      <c r="B343" s="19"/>
      <c r="C343" s="127" t="s">
        <v>545</v>
      </c>
      <c r="D343" s="127" t="s">
        <v>224</v>
      </c>
      <c r="E343" s="128" t="s">
        <v>872</v>
      </c>
      <c r="F343" s="129" t="s">
        <v>873</v>
      </c>
      <c r="G343" s="130" t="s">
        <v>134</v>
      </c>
      <c r="H343" s="131">
        <v>14</v>
      </c>
      <c r="I343" s="129" t="s">
        <v>1</v>
      </c>
      <c r="J343" s="132"/>
      <c r="K343" s="133" t="s">
        <v>1</v>
      </c>
      <c r="L343" s="134" t="s">
        <v>27</v>
      </c>
      <c r="M343" s="117">
        <v>0</v>
      </c>
      <c r="N343" s="117">
        <f>M343*H343</f>
        <v>0</v>
      </c>
      <c r="O343" s="117">
        <v>0</v>
      </c>
      <c r="P343" s="117">
        <f>O343*H343</f>
        <v>0</v>
      </c>
      <c r="Q343" s="117">
        <v>0</v>
      </c>
      <c r="R343" s="118">
        <f>Q343*H343</f>
        <v>0</v>
      </c>
      <c r="AP343" s="119" t="s">
        <v>227</v>
      </c>
      <c r="AR343" s="119" t="s">
        <v>224</v>
      </c>
      <c r="AS343" s="119" t="s">
        <v>70</v>
      </c>
      <c r="AW343" s="8" t="s">
        <v>122</v>
      </c>
      <c r="BC343" s="120" t="e">
        <f>IF(L343="základní",#REF!,0)</f>
        <v>#REF!</v>
      </c>
      <c r="BD343" s="120">
        <f>IF(L343="snížená",#REF!,0)</f>
        <v>0</v>
      </c>
      <c r="BE343" s="120">
        <f>IF(L343="zákl. přenesená",#REF!,0)</f>
        <v>0</v>
      </c>
      <c r="BF343" s="120">
        <f>IF(L343="sníž. přenesená",#REF!,0)</f>
        <v>0</v>
      </c>
      <c r="BG343" s="120">
        <f>IF(L343="nulová",#REF!,0)</f>
        <v>0</v>
      </c>
      <c r="BH343" s="8" t="s">
        <v>68</v>
      </c>
      <c r="BI343" s="120" t="e">
        <f>ROUND(#REF!*H343,2)</f>
        <v>#REF!</v>
      </c>
      <c r="BJ343" s="8" t="s">
        <v>217</v>
      </c>
      <c r="BK343" s="119" t="s">
        <v>874</v>
      </c>
    </row>
    <row r="344" spans="2:63" s="1" customFormat="1" ht="48.75">
      <c r="B344" s="19"/>
      <c r="D344" s="121" t="s">
        <v>131</v>
      </c>
      <c r="F344" s="122" t="s">
        <v>873</v>
      </c>
      <c r="J344" s="19"/>
      <c r="K344" s="123"/>
      <c r="R344" s="40"/>
      <c r="AR344" s="8" t="s">
        <v>131</v>
      </c>
      <c r="AS344" s="8" t="s">
        <v>70</v>
      </c>
    </row>
    <row r="345" spans="2:63" s="1" customFormat="1" ht="107.25">
      <c r="B345" s="19"/>
      <c r="D345" s="121" t="s">
        <v>146</v>
      </c>
      <c r="F345" s="124" t="s">
        <v>875</v>
      </c>
      <c r="J345" s="19"/>
      <c r="K345" s="123"/>
      <c r="R345" s="40"/>
      <c r="AR345" s="8" t="s">
        <v>146</v>
      </c>
      <c r="AS345" s="8" t="s">
        <v>70</v>
      </c>
    </row>
    <row r="346" spans="2:63" s="1" customFormat="1" ht="76.349999999999994" customHeight="1">
      <c r="B346" s="19"/>
      <c r="C346" s="127" t="s">
        <v>551</v>
      </c>
      <c r="D346" s="127" t="s">
        <v>224</v>
      </c>
      <c r="E346" s="128" t="s">
        <v>876</v>
      </c>
      <c r="F346" s="129" t="s">
        <v>877</v>
      </c>
      <c r="G346" s="130" t="s">
        <v>134</v>
      </c>
      <c r="H346" s="131">
        <v>6</v>
      </c>
      <c r="I346" s="129" t="s">
        <v>1</v>
      </c>
      <c r="J346" s="132"/>
      <c r="K346" s="133" t="s">
        <v>1</v>
      </c>
      <c r="L346" s="134" t="s">
        <v>27</v>
      </c>
      <c r="M346" s="117">
        <v>0</v>
      </c>
      <c r="N346" s="117">
        <f>M346*H346</f>
        <v>0</v>
      </c>
      <c r="O346" s="117">
        <v>0</v>
      </c>
      <c r="P346" s="117">
        <f>O346*H346</f>
        <v>0</v>
      </c>
      <c r="Q346" s="117">
        <v>0</v>
      </c>
      <c r="R346" s="118">
        <f>Q346*H346</f>
        <v>0</v>
      </c>
      <c r="AP346" s="119" t="s">
        <v>227</v>
      </c>
      <c r="AR346" s="119" t="s">
        <v>224</v>
      </c>
      <c r="AS346" s="119" t="s">
        <v>70</v>
      </c>
      <c r="AW346" s="8" t="s">
        <v>122</v>
      </c>
      <c r="BC346" s="120" t="e">
        <f>IF(L346="základní",#REF!,0)</f>
        <v>#REF!</v>
      </c>
      <c r="BD346" s="120">
        <f>IF(L346="snížená",#REF!,0)</f>
        <v>0</v>
      </c>
      <c r="BE346" s="120">
        <f>IF(L346="zákl. přenesená",#REF!,0)</f>
        <v>0</v>
      </c>
      <c r="BF346" s="120">
        <f>IF(L346="sníž. přenesená",#REF!,0)</f>
        <v>0</v>
      </c>
      <c r="BG346" s="120">
        <f>IF(L346="nulová",#REF!,0)</f>
        <v>0</v>
      </c>
      <c r="BH346" s="8" t="s">
        <v>68</v>
      </c>
      <c r="BI346" s="120" t="e">
        <f>ROUND(#REF!*H346,2)</f>
        <v>#REF!</v>
      </c>
      <c r="BJ346" s="8" t="s">
        <v>217</v>
      </c>
      <c r="BK346" s="119" t="s">
        <v>878</v>
      </c>
    </row>
    <row r="347" spans="2:63" s="1" customFormat="1" ht="48.75">
      <c r="B347" s="19"/>
      <c r="D347" s="121" t="s">
        <v>131</v>
      </c>
      <c r="F347" s="122" t="s">
        <v>877</v>
      </c>
      <c r="J347" s="19"/>
      <c r="K347" s="123"/>
      <c r="R347" s="40"/>
      <c r="AR347" s="8" t="s">
        <v>131</v>
      </c>
      <c r="AS347" s="8" t="s">
        <v>70</v>
      </c>
    </row>
    <row r="348" spans="2:63" s="1" customFormat="1" ht="107.25">
      <c r="B348" s="19"/>
      <c r="D348" s="121" t="s">
        <v>146</v>
      </c>
      <c r="F348" s="124" t="s">
        <v>875</v>
      </c>
      <c r="J348" s="19"/>
      <c r="K348" s="123"/>
      <c r="R348" s="40"/>
      <c r="AR348" s="8" t="s">
        <v>146</v>
      </c>
      <c r="AS348" s="8" t="s">
        <v>70</v>
      </c>
    </row>
    <row r="349" spans="2:63" s="1" customFormat="1" ht="66.75" customHeight="1">
      <c r="B349" s="19"/>
      <c r="C349" s="127" t="s">
        <v>557</v>
      </c>
      <c r="D349" s="127" t="s">
        <v>224</v>
      </c>
      <c r="E349" s="128" t="s">
        <v>879</v>
      </c>
      <c r="F349" s="129" t="s">
        <v>880</v>
      </c>
      <c r="G349" s="130" t="s">
        <v>134</v>
      </c>
      <c r="H349" s="131">
        <v>27</v>
      </c>
      <c r="I349" s="129" t="s">
        <v>1</v>
      </c>
      <c r="J349" s="132"/>
      <c r="K349" s="133" t="s">
        <v>1</v>
      </c>
      <c r="L349" s="134" t="s">
        <v>27</v>
      </c>
      <c r="M349" s="117">
        <v>0</v>
      </c>
      <c r="N349" s="117">
        <f>M349*H349</f>
        <v>0</v>
      </c>
      <c r="O349" s="117">
        <v>0</v>
      </c>
      <c r="P349" s="117">
        <f>O349*H349</f>
        <v>0</v>
      </c>
      <c r="Q349" s="117">
        <v>0</v>
      </c>
      <c r="R349" s="118">
        <f>Q349*H349</f>
        <v>0</v>
      </c>
      <c r="AP349" s="119" t="s">
        <v>227</v>
      </c>
      <c r="AR349" s="119" t="s">
        <v>224</v>
      </c>
      <c r="AS349" s="119" t="s">
        <v>70</v>
      </c>
      <c r="AW349" s="8" t="s">
        <v>122</v>
      </c>
      <c r="BC349" s="120" t="e">
        <f>IF(L349="základní",#REF!,0)</f>
        <v>#REF!</v>
      </c>
      <c r="BD349" s="120">
        <f>IF(L349="snížená",#REF!,0)</f>
        <v>0</v>
      </c>
      <c r="BE349" s="120">
        <f>IF(L349="zákl. přenesená",#REF!,0)</f>
        <v>0</v>
      </c>
      <c r="BF349" s="120">
        <f>IF(L349="sníž. přenesená",#REF!,0)</f>
        <v>0</v>
      </c>
      <c r="BG349" s="120">
        <f>IF(L349="nulová",#REF!,0)</f>
        <v>0</v>
      </c>
      <c r="BH349" s="8" t="s">
        <v>68</v>
      </c>
      <c r="BI349" s="120" t="e">
        <f>ROUND(#REF!*H349,2)</f>
        <v>#REF!</v>
      </c>
      <c r="BJ349" s="8" t="s">
        <v>217</v>
      </c>
      <c r="BK349" s="119" t="s">
        <v>881</v>
      </c>
    </row>
    <row r="350" spans="2:63" s="1" customFormat="1" ht="39">
      <c r="B350" s="19"/>
      <c r="D350" s="121" t="s">
        <v>131</v>
      </c>
      <c r="F350" s="122" t="s">
        <v>880</v>
      </c>
      <c r="J350" s="19"/>
      <c r="K350" s="123"/>
      <c r="R350" s="40"/>
      <c r="AR350" s="8" t="s">
        <v>131</v>
      </c>
      <c r="AS350" s="8" t="s">
        <v>70</v>
      </c>
    </row>
    <row r="351" spans="2:63" s="1" customFormat="1" ht="87.75">
      <c r="B351" s="19"/>
      <c r="D351" s="121" t="s">
        <v>146</v>
      </c>
      <c r="F351" s="124" t="s">
        <v>868</v>
      </c>
      <c r="J351" s="19"/>
      <c r="K351" s="123"/>
      <c r="R351" s="40"/>
      <c r="AR351" s="8" t="s">
        <v>146</v>
      </c>
      <c r="AS351" s="8" t="s">
        <v>70</v>
      </c>
    </row>
    <row r="352" spans="2:63" s="1" customFormat="1" ht="66.75" customHeight="1">
      <c r="B352" s="19"/>
      <c r="C352" s="127" t="s">
        <v>563</v>
      </c>
      <c r="D352" s="127" t="s">
        <v>224</v>
      </c>
      <c r="E352" s="128" t="s">
        <v>882</v>
      </c>
      <c r="F352" s="129" t="s">
        <v>883</v>
      </c>
      <c r="G352" s="130" t="s">
        <v>134</v>
      </c>
      <c r="H352" s="131">
        <v>13</v>
      </c>
      <c r="I352" s="129" t="s">
        <v>1</v>
      </c>
      <c r="J352" s="132"/>
      <c r="K352" s="133" t="s">
        <v>1</v>
      </c>
      <c r="L352" s="134" t="s">
        <v>27</v>
      </c>
      <c r="M352" s="117">
        <v>0</v>
      </c>
      <c r="N352" s="117">
        <f>M352*H352</f>
        <v>0</v>
      </c>
      <c r="O352" s="117">
        <v>0</v>
      </c>
      <c r="P352" s="117">
        <f>O352*H352</f>
        <v>0</v>
      </c>
      <c r="Q352" s="117">
        <v>0</v>
      </c>
      <c r="R352" s="118">
        <f>Q352*H352</f>
        <v>0</v>
      </c>
      <c r="AP352" s="119" t="s">
        <v>227</v>
      </c>
      <c r="AR352" s="119" t="s">
        <v>224</v>
      </c>
      <c r="AS352" s="119" t="s">
        <v>70</v>
      </c>
      <c r="AW352" s="8" t="s">
        <v>122</v>
      </c>
      <c r="BC352" s="120" t="e">
        <f>IF(L352="základní",#REF!,0)</f>
        <v>#REF!</v>
      </c>
      <c r="BD352" s="120">
        <f>IF(L352="snížená",#REF!,0)</f>
        <v>0</v>
      </c>
      <c r="BE352" s="120">
        <f>IF(L352="zákl. přenesená",#REF!,0)</f>
        <v>0</v>
      </c>
      <c r="BF352" s="120">
        <f>IF(L352="sníž. přenesená",#REF!,0)</f>
        <v>0</v>
      </c>
      <c r="BG352" s="120">
        <f>IF(L352="nulová",#REF!,0)</f>
        <v>0</v>
      </c>
      <c r="BH352" s="8" t="s">
        <v>68</v>
      </c>
      <c r="BI352" s="120" t="e">
        <f>ROUND(#REF!*H352,2)</f>
        <v>#REF!</v>
      </c>
      <c r="BJ352" s="8" t="s">
        <v>217</v>
      </c>
      <c r="BK352" s="119" t="s">
        <v>884</v>
      </c>
    </row>
    <row r="353" spans="2:63" s="1" customFormat="1" ht="39">
      <c r="B353" s="19"/>
      <c r="D353" s="121" t="s">
        <v>131</v>
      </c>
      <c r="F353" s="122" t="s">
        <v>883</v>
      </c>
      <c r="J353" s="19"/>
      <c r="K353" s="123"/>
      <c r="R353" s="40"/>
      <c r="AR353" s="8" t="s">
        <v>131</v>
      </c>
      <c r="AS353" s="8" t="s">
        <v>70</v>
      </c>
    </row>
    <row r="354" spans="2:63" s="1" customFormat="1" ht="87.75">
      <c r="B354" s="19"/>
      <c r="D354" s="121" t="s">
        <v>146</v>
      </c>
      <c r="F354" s="124" t="s">
        <v>868</v>
      </c>
      <c r="J354" s="19"/>
      <c r="K354" s="123"/>
      <c r="R354" s="40"/>
      <c r="AR354" s="8" t="s">
        <v>146</v>
      </c>
      <c r="AS354" s="8" t="s">
        <v>70</v>
      </c>
    </row>
    <row r="355" spans="2:63" s="1" customFormat="1" ht="24.2" customHeight="1">
      <c r="B355" s="19"/>
      <c r="C355" s="110" t="s">
        <v>569</v>
      </c>
      <c r="D355" s="110" t="s">
        <v>125</v>
      </c>
      <c r="E355" s="111" t="s">
        <v>885</v>
      </c>
      <c r="F355" s="112" t="s">
        <v>886</v>
      </c>
      <c r="G355" s="113" t="s">
        <v>134</v>
      </c>
      <c r="H355" s="114">
        <v>8</v>
      </c>
      <c r="I355" s="112" t="s">
        <v>151</v>
      </c>
      <c r="J355" s="19"/>
      <c r="K355" s="115" t="s">
        <v>1</v>
      </c>
      <c r="L355" s="116" t="s">
        <v>27</v>
      </c>
      <c r="M355" s="117">
        <v>8.6039999999999992</v>
      </c>
      <c r="N355" s="117">
        <f>M355*H355</f>
        <v>68.831999999999994</v>
      </c>
      <c r="O355" s="117">
        <v>9.3307500000000001E-4</v>
      </c>
      <c r="P355" s="117">
        <f>O355*H355</f>
        <v>7.4646000000000001E-3</v>
      </c>
      <c r="Q355" s="117">
        <v>0</v>
      </c>
      <c r="R355" s="118">
        <f>Q355*H355</f>
        <v>0</v>
      </c>
      <c r="AP355" s="119" t="s">
        <v>217</v>
      </c>
      <c r="AR355" s="119" t="s">
        <v>125</v>
      </c>
      <c r="AS355" s="119" t="s">
        <v>70</v>
      </c>
      <c r="AW355" s="8" t="s">
        <v>122</v>
      </c>
      <c r="BC355" s="120" t="e">
        <f>IF(L355="základní",#REF!,0)</f>
        <v>#REF!</v>
      </c>
      <c r="BD355" s="120">
        <f>IF(L355="snížená",#REF!,0)</f>
        <v>0</v>
      </c>
      <c r="BE355" s="120">
        <f>IF(L355="zákl. přenesená",#REF!,0)</f>
        <v>0</v>
      </c>
      <c r="BF355" s="120">
        <f>IF(L355="sníž. přenesená",#REF!,0)</f>
        <v>0</v>
      </c>
      <c r="BG355" s="120">
        <f>IF(L355="nulová",#REF!,0)</f>
        <v>0</v>
      </c>
      <c r="BH355" s="8" t="s">
        <v>68</v>
      </c>
      <c r="BI355" s="120" t="e">
        <f>ROUND(#REF!*H355,2)</f>
        <v>#REF!</v>
      </c>
      <c r="BJ355" s="8" t="s">
        <v>217</v>
      </c>
      <c r="BK355" s="119" t="s">
        <v>887</v>
      </c>
    </row>
    <row r="356" spans="2:63" s="1" customFormat="1" ht="19.5">
      <c r="B356" s="19"/>
      <c r="D356" s="121" t="s">
        <v>131</v>
      </c>
      <c r="F356" s="122" t="s">
        <v>888</v>
      </c>
      <c r="J356" s="19"/>
      <c r="K356" s="123"/>
      <c r="R356" s="40"/>
      <c r="AR356" s="8" t="s">
        <v>131</v>
      </c>
      <c r="AS356" s="8" t="s">
        <v>70</v>
      </c>
    </row>
    <row r="357" spans="2:63" s="1" customFormat="1">
      <c r="B357" s="19"/>
      <c r="D357" s="125" t="s">
        <v>154</v>
      </c>
      <c r="F357" s="126" t="s">
        <v>889</v>
      </c>
      <c r="J357" s="19"/>
      <c r="K357" s="123"/>
      <c r="R357" s="40"/>
      <c r="AR357" s="8" t="s">
        <v>154</v>
      </c>
      <c r="AS357" s="8" t="s">
        <v>70</v>
      </c>
    </row>
    <row r="358" spans="2:63" s="1" customFormat="1" ht="62.65" customHeight="1">
      <c r="B358" s="19"/>
      <c r="C358" s="127" t="s">
        <v>890</v>
      </c>
      <c r="D358" s="127" t="s">
        <v>224</v>
      </c>
      <c r="E358" s="128" t="s">
        <v>891</v>
      </c>
      <c r="F358" s="129" t="s">
        <v>892</v>
      </c>
      <c r="G358" s="130" t="s">
        <v>134</v>
      </c>
      <c r="H358" s="131">
        <v>3</v>
      </c>
      <c r="I358" s="129" t="s">
        <v>1</v>
      </c>
      <c r="J358" s="132"/>
      <c r="K358" s="133" t="s">
        <v>1</v>
      </c>
      <c r="L358" s="134" t="s">
        <v>27</v>
      </c>
      <c r="M358" s="117">
        <v>0</v>
      </c>
      <c r="N358" s="117">
        <f>M358*H358</f>
        <v>0</v>
      </c>
      <c r="O358" s="117">
        <v>0</v>
      </c>
      <c r="P358" s="117">
        <f>O358*H358</f>
        <v>0</v>
      </c>
      <c r="Q358" s="117">
        <v>0</v>
      </c>
      <c r="R358" s="118">
        <f>Q358*H358</f>
        <v>0</v>
      </c>
      <c r="AP358" s="119" t="s">
        <v>227</v>
      </c>
      <c r="AR358" s="119" t="s">
        <v>224</v>
      </c>
      <c r="AS358" s="119" t="s">
        <v>70</v>
      </c>
      <c r="AW358" s="8" t="s">
        <v>122</v>
      </c>
      <c r="BC358" s="120" t="e">
        <f>IF(L358="základní",#REF!,0)</f>
        <v>#REF!</v>
      </c>
      <c r="BD358" s="120">
        <f>IF(L358="snížená",#REF!,0)</f>
        <v>0</v>
      </c>
      <c r="BE358" s="120">
        <f>IF(L358="zákl. přenesená",#REF!,0)</f>
        <v>0</v>
      </c>
      <c r="BF358" s="120">
        <f>IF(L358="sníž. přenesená",#REF!,0)</f>
        <v>0</v>
      </c>
      <c r="BG358" s="120">
        <f>IF(L358="nulová",#REF!,0)</f>
        <v>0</v>
      </c>
      <c r="BH358" s="8" t="s">
        <v>68</v>
      </c>
      <c r="BI358" s="120" t="e">
        <f>ROUND(#REF!*H358,2)</f>
        <v>#REF!</v>
      </c>
      <c r="BJ358" s="8" t="s">
        <v>217</v>
      </c>
      <c r="BK358" s="119" t="s">
        <v>893</v>
      </c>
    </row>
    <row r="359" spans="2:63" s="1" customFormat="1" ht="39">
      <c r="B359" s="19"/>
      <c r="D359" s="121" t="s">
        <v>131</v>
      </c>
      <c r="F359" s="122" t="s">
        <v>892</v>
      </c>
      <c r="J359" s="19"/>
      <c r="K359" s="123"/>
      <c r="R359" s="40"/>
      <c r="AR359" s="8" t="s">
        <v>131</v>
      </c>
      <c r="AS359" s="8" t="s">
        <v>70</v>
      </c>
    </row>
    <row r="360" spans="2:63" s="1" customFormat="1" ht="117">
      <c r="B360" s="19"/>
      <c r="D360" s="121" t="s">
        <v>146</v>
      </c>
      <c r="F360" s="124" t="s">
        <v>894</v>
      </c>
      <c r="J360" s="19"/>
      <c r="K360" s="123"/>
      <c r="R360" s="40"/>
      <c r="AR360" s="8" t="s">
        <v>146</v>
      </c>
      <c r="AS360" s="8" t="s">
        <v>70</v>
      </c>
    </row>
    <row r="361" spans="2:63" s="1" customFormat="1" ht="62.65" customHeight="1">
      <c r="B361" s="19"/>
      <c r="C361" s="127" t="s">
        <v>895</v>
      </c>
      <c r="D361" s="127" t="s">
        <v>224</v>
      </c>
      <c r="E361" s="128" t="s">
        <v>896</v>
      </c>
      <c r="F361" s="129" t="s">
        <v>897</v>
      </c>
      <c r="G361" s="130" t="s">
        <v>134</v>
      </c>
      <c r="H361" s="131">
        <v>6</v>
      </c>
      <c r="I361" s="129" t="s">
        <v>1</v>
      </c>
      <c r="J361" s="132"/>
      <c r="K361" s="133" t="s">
        <v>1</v>
      </c>
      <c r="L361" s="134" t="s">
        <v>27</v>
      </c>
      <c r="M361" s="117">
        <v>0</v>
      </c>
      <c r="N361" s="117">
        <f>M361*H361</f>
        <v>0</v>
      </c>
      <c r="O361" s="117">
        <v>0</v>
      </c>
      <c r="P361" s="117">
        <f>O361*H361</f>
        <v>0</v>
      </c>
      <c r="Q361" s="117">
        <v>0</v>
      </c>
      <c r="R361" s="118">
        <f>Q361*H361</f>
        <v>0</v>
      </c>
      <c r="AP361" s="119" t="s">
        <v>227</v>
      </c>
      <c r="AR361" s="119" t="s">
        <v>224</v>
      </c>
      <c r="AS361" s="119" t="s">
        <v>70</v>
      </c>
      <c r="AW361" s="8" t="s">
        <v>122</v>
      </c>
      <c r="BC361" s="120" t="e">
        <f>IF(L361="základní",#REF!,0)</f>
        <v>#REF!</v>
      </c>
      <c r="BD361" s="120">
        <f>IF(L361="snížená",#REF!,0)</f>
        <v>0</v>
      </c>
      <c r="BE361" s="120">
        <f>IF(L361="zákl. přenesená",#REF!,0)</f>
        <v>0</v>
      </c>
      <c r="BF361" s="120">
        <f>IF(L361="sníž. přenesená",#REF!,0)</f>
        <v>0</v>
      </c>
      <c r="BG361" s="120">
        <f>IF(L361="nulová",#REF!,0)</f>
        <v>0</v>
      </c>
      <c r="BH361" s="8" t="s">
        <v>68</v>
      </c>
      <c r="BI361" s="120" t="e">
        <f>ROUND(#REF!*H361,2)</f>
        <v>#REF!</v>
      </c>
      <c r="BJ361" s="8" t="s">
        <v>217</v>
      </c>
      <c r="BK361" s="119" t="s">
        <v>898</v>
      </c>
    </row>
    <row r="362" spans="2:63" s="1" customFormat="1" ht="39">
      <c r="B362" s="19"/>
      <c r="D362" s="121" t="s">
        <v>131</v>
      </c>
      <c r="F362" s="122" t="s">
        <v>897</v>
      </c>
      <c r="J362" s="19"/>
      <c r="K362" s="123"/>
      <c r="R362" s="40"/>
      <c r="AR362" s="8" t="s">
        <v>131</v>
      </c>
      <c r="AS362" s="8" t="s">
        <v>70</v>
      </c>
    </row>
    <row r="363" spans="2:63" s="1" customFormat="1" ht="117">
      <c r="B363" s="19"/>
      <c r="D363" s="121" t="s">
        <v>146</v>
      </c>
      <c r="F363" s="124" t="s">
        <v>894</v>
      </c>
      <c r="J363" s="19"/>
      <c r="K363" s="123"/>
      <c r="R363" s="40"/>
      <c r="AR363" s="8" t="s">
        <v>146</v>
      </c>
      <c r="AS363" s="8" t="s">
        <v>70</v>
      </c>
    </row>
    <row r="364" spans="2:63" s="1" customFormat="1" ht="33" customHeight="1">
      <c r="B364" s="19"/>
      <c r="C364" s="110" t="s">
        <v>899</v>
      </c>
      <c r="D364" s="110" t="s">
        <v>125</v>
      </c>
      <c r="E364" s="111" t="s">
        <v>900</v>
      </c>
      <c r="F364" s="112" t="s">
        <v>901</v>
      </c>
      <c r="G364" s="113" t="s">
        <v>134</v>
      </c>
      <c r="H364" s="114">
        <v>145</v>
      </c>
      <c r="I364" s="112" t="s">
        <v>151</v>
      </c>
      <c r="J364" s="19"/>
      <c r="K364" s="115" t="s">
        <v>1</v>
      </c>
      <c r="L364" s="116" t="s">
        <v>27</v>
      </c>
      <c r="M364" s="117">
        <v>8.3000000000000004E-2</v>
      </c>
      <c r="N364" s="117">
        <f>M364*H364</f>
        <v>12.035</v>
      </c>
      <c r="O364" s="117">
        <v>0</v>
      </c>
      <c r="P364" s="117">
        <f>O364*H364</f>
        <v>0</v>
      </c>
      <c r="Q364" s="117">
        <v>3.0000000000000001E-3</v>
      </c>
      <c r="R364" s="118">
        <f>Q364*H364</f>
        <v>0.435</v>
      </c>
      <c r="AP364" s="119" t="s">
        <v>217</v>
      </c>
      <c r="AR364" s="119" t="s">
        <v>125</v>
      </c>
      <c r="AS364" s="119" t="s">
        <v>70</v>
      </c>
      <c r="AW364" s="8" t="s">
        <v>122</v>
      </c>
      <c r="BC364" s="120" t="e">
        <f>IF(L364="základní",#REF!,0)</f>
        <v>#REF!</v>
      </c>
      <c r="BD364" s="120">
        <f>IF(L364="snížená",#REF!,0)</f>
        <v>0</v>
      </c>
      <c r="BE364" s="120">
        <f>IF(L364="zákl. přenesená",#REF!,0)</f>
        <v>0</v>
      </c>
      <c r="BF364" s="120">
        <f>IF(L364="sníž. přenesená",#REF!,0)</f>
        <v>0</v>
      </c>
      <c r="BG364" s="120">
        <f>IF(L364="nulová",#REF!,0)</f>
        <v>0</v>
      </c>
      <c r="BH364" s="8" t="s">
        <v>68</v>
      </c>
      <c r="BI364" s="120" t="e">
        <f>ROUND(#REF!*H364,2)</f>
        <v>#REF!</v>
      </c>
      <c r="BJ364" s="8" t="s">
        <v>217</v>
      </c>
      <c r="BK364" s="119" t="s">
        <v>902</v>
      </c>
    </row>
    <row r="365" spans="2:63" s="1" customFormat="1" ht="19.5">
      <c r="B365" s="19"/>
      <c r="D365" s="121" t="s">
        <v>131</v>
      </c>
      <c r="F365" s="122" t="s">
        <v>903</v>
      </c>
      <c r="J365" s="19"/>
      <c r="K365" s="123"/>
      <c r="R365" s="40"/>
      <c r="AR365" s="8" t="s">
        <v>131</v>
      </c>
      <c r="AS365" s="8" t="s">
        <v>70</v>
      </c>
    </row>
    <row r="366" spans="2:63" s="1" customFormat="1">
      <c r="B366" s="19"/>
      <c r="D366" s="125" t="s">
        <v>154</v>
      </c>
      <c r="F366" s="126" t="s">
        <v>904</v>
      </c>
      <c r="J366" s="19"/>
      <c r="K366" s="123"/>
      <c r="R366" s="40"/>
      <c r="AR366" s="8" t="s">
        <v>154</v>
      </c>
      <c r="AS366" s="8" t="s">
        <v>70</v>
      </c>
    </row>
    <row r="367" spans="2:63" s="1" customFormat="1" ht="24.2" customHeight="1">
      <c r="B367" s="19"/>
      <c r="C367" s="110" t="s">
        <v>905</v>
      </c>
      <c r="D367" s="110" t="s">
        <v>125</v>
      </c>
      <c r="E367" s="111" t="s">
        <v>906</v>
      </c>
      <c r="F367" s="112" t="s">
        <v>907</v>
      </c>
      <c r="G367" s="113" t="s">
        <v>134</v>
      </c>
      <c r="H367" s="114">
        <v>145</v>
      </c>
      <c r="I367" s="112" t="s">
        <v>270</v>
      </c>
      <c r="J367" s="19"/>
      <c r="K367" s="115" t="s">
        <v>1</v>
      </c>
      <c r="L367" s="116" t="s">
        <v>27</v>
      </c>
      <c r="M367" s="117">
        <v>0.63</v>
      </c>
      <c r="N367" s="117">
        <f>M367*H367</f>
        <v>91.35</v>
      </c>
      <c r="O367" s="117">
        <v>0</v>
      </c>
      <c r="P367" s="117">
        <f>O367*H367</f>
        <v>0</v>
      </c>
      <c r="Q367" s="117">
        <v>0</v>
      </c>
      <c r="R367" s="118">
        <f>Q367*H367</f>
        <v>0</v>
      </c>
      <c r="AP367" s="119" t="s">
        <v>217</v>
      </c>
      <c r="AR367" s="119" t="s">
        <v>125</v>
      </c>
      <c r="AS367" s="119" t="s">
        <v>70</v>
      </c>
      <c r="AW367" s="8" t="s">
        <v>122</v>
      </c>
      <c r="BC367" s="120" t="e">
        <f>IF(L367="základní",#REF!,0)</f>
        <v>#REF!</v>
      </c>
      <c r="BD367" s="120">
        <f>IF(L367="snížená",#REF!,0)</f>
        <v>0</v>
      </c>
      <c r="BE367" s="120">
        <f>IF(L367="zákl. přenesená",#REF!,0)</f>
        <v>0</v>
      </c>
      <c r="BF367" s="120">
        <f>IF(L367="sníž. přenesená",#REF!,0)</f>
        <v>0</v>
      </c>
      <c r="BG367" s="120">
        <f>IF(L367="nulová",#REF!,0)</f>
        <v>0</v>
      </c>
      <c r="BH367" s="8" t="s">
        <v>68</v>
      </c>
      <c r="BI367" s="120" t="e">
        <f>ROUND(#REF!*H367,2)</f>
        <v>#REF!</v>
      </c>
      <c r="BJ367" s="8" t="s">
        <v>217</v>
      </c>
      <c r="BK367" s="119" t="s">
        <v>908</v>
      </c>
    </row>
    <row r="368" spans="2:63" s="1" customFormat="1" ht="29.25">
      <c r="B368" s="19"/>
      <c r="D368" s="121" t="s">
        <v>131</v>
      </c>
      <c r="F368" s="122" t="s">
        <v>909</v>
      </c>
      <c r="J368" s="19"/>
      <c r="K368" s="123"/>
      <c r="R368" s="40"/>
      <c r="AR368" s="8" t="s">
        <v>131</v>
      </c>
      <c r="AS368" s="8" t="s">
        <v>70</v>
      </c>
    </row>
    <row r="369" spans="2:63" s="1" customFormat="1">
      <c r="B369" s="19"/>
      <c r="D369" s="125" t="s">
        <v>154</v>
      </c>
      <c r="F369" s="126" t="s">
        <v>910</v>
      </c>
      <c r="J369" s="19"/>
      <c r="K369" s="123"/>
      <c r="R369" s="40"/>
      <c r="AR369" s="8" t="s">
        <v>154</v>
      </c>
      <c r="AS369" s="8" t="s">
        <v>70</v>
      </c>
    </row>
    <row r="370" spans="2:63" s="1" customFormat="1" ht="33" customHeight="1">
      <c r="B370" s="19"/>
      <c r="C370" s="127" t="s">
        <v>911</v>
      </c>
      <c r="D370" s="127" t="s">
        <v>224</v>
      </c>
      <c r="E370" s="128" t="s">
        <v>912</v>
      </c>
      <c r="F370" s="129" t="s">
        <v>913</v>
      </c>
      <c r="G370" s="130" t="s">
        <v>159</v>
      </c>
      <c r="H370" s="131">
        <v>145</v>
      </c>
      <c r="I370" s="129" t="s">
        <v>1</v>
      </c>
      <c r="J370" s="132"/>
      <c r="K370" s="133" t="s">
        <v>1</v>
      </c>
      <c r="L370" s="134" t="s">
        <v>27</v>
      </c>
      <c r="M370" s="117">
        <v>0</v>
      </c>
      <c r="N370" s="117">
        <f>M370*H370</f>
        <v>0</v>
      </c>
      <c r="O370" s="117">
        <v>0</v>
      </c>
      <c r="P370" s="117">
        <f>O370*H370</f>
        <v>0</v>
      </c>
      <c r="Q370" s="117">
        <v>0</v>
      </c>
      <c r="R370" s="118">
        <f>Q370*H370</f>
        <v>0</v>
      </c>
      <c r="AP370" s="119" t="s">
        <v>227</v>
      </c>
      <c r="AR370" s="119" t="s">
        <v>224</v>
      </c>
      <c r="AS370" s="119" t="s">
        <v>70</v>
      </c>
      <c r="AW370" s="8" t="s">
        <v>122</v>
      </c>
      <c r="BC370" s="120" t="e">
        <f>IF(L370="základní",#REF!,0)</f>
        <v>#REF!</v>
      </c>
      <c r="BD370" s="120">
        <f>IF(L370="snížená",#REF!,0)</f>
        <v>0</v>
      </c>
      <c r="BE370" s="120">
        <f>IF(L370="zákl. přenesená",#REF!,0)</f>
        <v>0</v>
      </c>
      <c r="BF370" s="120">
        <f>IF(L370="sníž. přenesená",#REF!,0)</f>
        <v>0</v>
      </c>
      <c r="BG370" s="120">
        <f>IF(L370="nulová",#REF!,0)</f>
        <v>0</v>
      </c>
      <c r="BH370" s="8" t="s">
        <v>68</v>
      </c>
      <c r="BI370" s="120" t="e">
        <f>ROUND(#REF!*H370,2)</f>
        <v>#REF!</v>
      </c>
      <c r="BJ370" s="8" t="s">
        <v>217</v>
      </c>
      <c r="BK370" s="119" t="s">
        <v>914</v>
      </c>
    </row>
    <row r="371" spans="2:63" s="1" customFormat="1" ht="19.5">
      <c r="B371" s="19"/>
      <c r="D371" s="121" t="s">
        <v>131</v>
      </c>
      <c r="F371" s="122" t="s">
        <v>913</v>
      </c>
      <c r="J371" s="19"/>
      <c r="K371" s="123"/>
      <c r="R371" s="40"/>
      <c r="AR371" s="8" t="s">
        <v>131</v>
      </c>
      <c r="AS371" s="8" t="s">
        <v>70</v>
      </c>
    </row>
    <row r="372" spans="2:63" s="1" customFormat="1" ht="29.25">
      <c r="B372" s="19"/>
      <c r="D372" s="121" t="s">
        <v>146</v>
      </c>
      <c r="F372" s="124" t="s">
        <v>915</v>
      </c>
      <c r="J372" s="19"/>
      <c r="K372" s="123"/>
      <c r="R372" s="40"/>
      <c r="AR372" s="8" t="s">
        <v>146</v>
      </c>
      <c r="AS372" s="8" t="s">
        <v>70</v>
      </c>
    </row>
    <row r="373" spans="2:63" s="1" customFormat="1" ht="16.5" customHeight="1">
      <c r="B373" s="19"/>
      <c r="C373" s="127" t="s">
        <v>916</v>
      </c>
      <c r="D373" s="127" t="s">
        <v>224</v>
      </c>
      <c r="E373" s="128" t="s">
        <v>917</v>
      </c>
      <c r="F373" s="129" t="s">
        <v>918</v>
      </c>
      <c r="G373" s="130" t="s">
        <v>776</v>
      </c>
      <c r="H373" s="131">
        <v>145</v>
      </c>
      <c r="I373" s="129" t="s">
        <v>151</v>
      </c>
      <c r="J373" s="132"/>
      <c r="K373" s="133" t="s">
        <v>1</v>
      </c>
      <c r="L373" s="134" t="s">
        <v>27</v>
      </c>
      <c r="M373" s="117">
        <v>0</v>
      </c>
      <c r="N373" s="117">
        <f>M373*H373</f>
        <v>0</v>
      </c>
      <c r="O373" s="117">
        <v>2.0000000000000001E-4</v>
      </c>
      <c r="P373" s="117">
        <f>O373*H373</f>
        <v>2.9000000000000001E-2</v>
      </c>
      <c r="Q373" s="117">
        <v>0</v>
      </c>
      <c r="R373" s="118">
        <f>Q373*H373</f>
        <v>0</v>
      </c>
      <c r="AP373" s="119" t="s">
        <v>227</v>
      </c>
      <c r="AR373" s="119" t="s">
        <v>224</v>
      </c>
      <c r="AS373" s="119" t="s">
        <v>70</v>
      </c>
      <c r="AW373" s="8" t="s">
        <v>122</v>
      </c>
      <c r="BC373" s="120" t="e">
        <f>IF(L373="základní",#REF!,0)</f>
        <v>#REF!</v>
      </c>
      <c r="BD373" s="120">
        <f>IF(L373="snížená",#REF!,0)</f>
        <v>0</v>
      </c>
      <c r="BE373" s="120">
        <f>IF(L373="zákl. přenesená",#REF!,0)</f>
        <v>0</v>
      </c>
      <c r="BF373" s="120">
        <f>IF(L373="sníž. přenesená",#REF!,0)</f>
        <v>0</v>
      </c>
      <c r="BG373" s="120">
        <f>IF(L373="nulová",#REF!,0)</f>
        <v>0</v>
      </c>
      <c r="BH373" s="8" t="s">
        <v>68</v>
      </c>
      <c r="BI373" s="120" t="e">
        <f>ROUND(#REF!*H373,2)</f>
        <v>#REF!</v>
      </c>
      <c r="BJ373" s="8" t="s">
        <v>217</v>
      </c>
      <c r="BK373" s="119" t="s">
        <v>919</v>
      </c>
    </row>
    <row r="374" spans="2:63" s="1" customFormat="1">
      <c r="B374" s="19"/>
      <c r="D374" s="121" t="s">
        <v>131</v>
      </c>
      <c r="F374" s="122" t="s">
        <v>918</v>
      </c>
      <c r="J374" s="19"/>
      <c r="K374" s="123"/>
      <c r="R374" s="40"/>
      <c r="AR374" s="8" t="s">
        <v>131</v>
      </c>
      <c r="AS374" s="8" t="s">
        <v>70</v>
      </c>
    </row>
    <row r="375" spans="2:63" s="1" customFormat="1" ht="24.2" customHeight="1">
      <c r="B375" s="19"/>
      <c r="C375" s="110" t="s">
        <v>920</v>
      </c>
      <c r="D375" s="110" t="s">
        <v>125</v>
      </c>
      <c r="E375" s="111" t="s">
        <v>921</v>
      </c>
      <c r="F375" s="112" t="s">
        <v>922</v>
      </c>
      <c r="G375" s="113" t="s">
        <v>327</v>
      </c>
      <c r="H375" s="114">
        <v>22062.186000000002</v>
      </c>
      <c r="I375" s="112" t="s">
        <v>151</v>
      </c>
      <c r="J375" s="19"/>
      <c r="K375" s="115" t="s">
        <v>1</v>
      </c>
      <c r="L375" s="116" t="s">
        <v>27</v>
      </c>
      <c r="M375" s="117">
        <v>0</v>
      </c>
      <c r="N375" s="117">
        <f>M375*H375</f>
        <v>0</v>
      </c>
      <c r="O375" s="117">
        <v>0</v>
      </c>
      <c r="P375" s="117">
        <f>O375*H375</f>
        <v>0</v>
      </c>
      <c r="Q375" s="117">
        <v>0</v>
      </c>
      <c r="R375" s="118">
        <f>Q375*H375</f>
        <v>0</v>
      </c>
      <c r="AP375" s="119" t="s">
        <v>217</v>
      </c>
      <c r="AR375" s="119" t="s">
        <v>125</v>
      </c>
      <c r="AS375" s="119" t="s">
        <v>70</v>
      </c>
      <c r="AW375" s="8" t="s">
        <v>122</v>
      </c>
      <c r="BC375" s="120" t="e">
        <f>IF(L375="základní",#REF!,0)</f>
        <v>#REF!</v>
      </c>
      <c r="BD375" s="120">
        <f>IF(L375="snížená",#REF!,0)</f>
        <v>0</v>
      </c>
      <c r="BE375" s="120">
        <f>IF(L375="zákl. přenesená",#REF!,0)</f>
        <v>0</v>
      </c>
      <c r="BF375" s="120">
        <f>IF(L375="sníž. přenesená",#REF!,0)</f>
        <v>0</v>
      </c>
      <c r="BG375" s="120">
        <f>IF(L375="nulová",#REF!,0)</f>
        <v>0</v>
      </c>
      <c r="BH375" s="8" t="s">
        <v>68</v>
      </c>
      <c r="BI375" s="120" t="e">
        <f>ROUND(#REF!*H375,2)</f>
        <v>#REF!</v>
      </c>
      <c r="BJ375" s="8" t="s">
        <v>217</v>
      </c>
      <c r="BK375" s="119" t="s">
        <v>923</v>
      </c>
    </row>
    <row r="376" spans="2:63" s="1" customFormat="1" ht="29.25">
      <c r="B376" s="19"/>
      <c r="D376" s="121" t="s">
        <v>131</v>
      </c>
      <c r="F376" s="122" t="s">
        <v>924</v>
      </c>
      <c r="J376" s="19"/>
      <c r="K376" s="123"/>
      <c r="R376" s="40"/>
      <c r="AR376" s="8" t="s">
        <v>131</v>
      </c>
      <c r="AS376" s="8" t="s">
        <v>70</v>
      </c>
    </row>
    <row r="377" spans="2:63" s="1" customFormat="1">
      <c r="B377" s="19"/>
      <c r="D377" s="125" t="s">
        <v>154</v>
      </c>
      <c r="F377" s="126" t="s">
        <v>925</v>
      </c>
      <c r="J377" s="19"/>
      <c r="K377" s="123"/>
      <c r="R377" s="40"/>
      <c r="AR377" s="8" t="s">
        <v>154</v>
      </c>
      <c r="AS377" s="8" t="s">
        <v>70</v>
      </c>
    </row>
    <row r="378" spans="2:63" s="100" customFormat="1" ht="22.9" customHeight="1">
      <c r="B378" s="101"/>
      <c r="D378" s="102" t="s">
        <v>59</v>
      </c>
      <c r="E378" s="109" t="s">
        <v>503</v>
      </c>
      <c r="F378" s="109" t="s">
        <v>504</v>
      </c>
      <c r="J378" s="101"/>
      <c r="K378" s="104"/>
      <c r="N378" s="105">
        <f>SUM(N379:N409)</f>
        <v>63.43292799999999</v>
      </c>
      <c r="P378" s="105">
        <f>SUM(P379:P409)</f>
        <v>2.2513652499999998E-2</v>
      </c>
      <c r="R378" s="106">
        <f>SUM(R379:R409)</f>
        <v>0.338505</v>
      </c>
      <c r="AP378" s="102" t="s">
        <v>70</v>
      </c>
      <c r="AR378" s="107" t="s">
        <v>59</v>
      </c>
      <c r="AS378" s="107" t="s">
        <v>68</v>
      </c>
      <c r="AW378" s="102" t="s">
        <v>122</v>
      </c>
      <c r="BI378" s="108" t="e">
        <f>SUM(BI379:BI409)</f>
        <v>#REF!</v>
      </c>
    </row>
    <row r="379" spans="2:63" s="1" customFormat="1" ht="24.2" customHeight="1">
      <c r="B379" s="19"/>
      <c r="C379" s="110" t="s">
        <v>926</v>
      </c>
      <c r="D379" s="110" t="s">
        <v>125</v>
      </c>
      <c r="E379" s="111" t="s">
        <v>927</v>
      </c>
      <c r="F379" s="112" t="s">
        <v>928</v>
      </c>
      <c r="G379" s="113" t="s">
        <v>247</v>
      </c>
      <c r="H379" s="114">
        <v>14.218</v>
      </c>
      <c r="I379" s="112" t="s">
        <v>151</v>
      </c>
      <c r="J379" s="19"/>
      <c r="K379" s="115" t="s">
        <v>1</v>
      </c>
      <c r="L379" s="116" t="s">
        <v>27</v>
      </c>
      <c r="M379" s="117">
        <v>1.621</v>
      </c>
      <c r="N379" s="117">
        <f>M379*H379</f>
        <v>23.047377999999998</v>
      </c>
      <c r="O379" s="117">
        <v>4.0125000000000002E-4</v>
      </c>
      <c r="P379" s="117">
        <f>O379*H379</f>
        <v>5.7049725000000006E-3</v>
      </c>
      <c r="Q379" s="117">
        <v>0</v>
      </c>
      <c r="R379" s="118">
        <f>Q379*H379</f>
        <v>0</v>
      </c>
      <c r="AP379" s="119" t="s">
        <v>217</v>
      </c>
      <c r="AR379" s="119" t="s">
        <v>125</v>
      </c>
      <c r="AS379" s="119" t="s">
        <v>70</v>
      </c>
      <c r="AW379" s="8" t="s">
        <v>122</v>
      </c>
      <c r="BC379" s="120" t="e">
        <f>IF(L379="základní",#REF!,0)</f>
        <v>#REF!</v>
      </c>
      <c r="BD379" s="120">
        <f>IF(L379="snížená",#REF!,0)</f>
        <v>0</v>
      </c>
      <c r="BE379" s="120">
        <f>IF(L379="zákl. přenesená",#REF!,0)</f>
        <v>0</v>
      </c>
      <c r="BF379" s="120">
        <f>IF(L379="sníž. přenesená",#REF!,0)</f>
        <v>0</v>
      </c>
      <c r="BG379" s="120">
        <f>IF(L379="nulová",#REF!,0)</f>
        <v>0</v>
      </c>
      <c r="BH379" s="8" t="s">
        <v>68</v>
      </c>
      <c r="BI379" s="120" t="e">
        <f>ROUND(#REF!*H379,2)</f>
        <v>#REF!</v>
      </c>
      <c r="BJ379" s="8" t="s">
        <v>217</v>
      </c>
      <c r="BK379" s="119" t="s">
        <v>929</v>
      </c>
    </row>
    <row r="380" spans="2:63" s="1" customFormat="1" ht="19.5">
      <c r="B380" s="19"/>
      <c r="D380" s="121" t="s">
        <v>131</v>
      </c>
      <c r="F380" s="122" t="s">
        <v>930</v>
      </c>
      <c r="J380" s="19"/>
      <c r="K380" s="123"/>
      <c r="R380" s="40"/>
      <c r="AR380" s="8" t="s">
        <v>131</v>
      </c>
      <c r="AS380" s="8" t="s">
        <v>70</v>
      </c>
    </row>
    <row r="381" spans="2:63" s="1" customFormat="1">
      <c r="B381" s="19"/>
      <c r="D381" s="125" t="s">
        <v>154</v>
      </c>
      <c r="F381" s="126" t="s">
        <v>931</v>
      </c>
      <c r="J381" s="19"/>
      <c r="K381" s="123"/>
      <c r="R381" s="40"/>
      <c r="AR381" s="8" t="s">
        <v>154</v>
      </c>
      <c r="AS381" s="8" t="s">
        <v>70</v>
      </c>
    </row>
    <row r="382" spans="2:63" s="1" customFormat="1" ht="37.9" customHeight="1">
      <c r="B382" s="19"/>
      <c r="C382" s="127" t="s">
        <v>932</v>
      </c>
      <c r="D382" s="127" t="s">
        <v>224</v>
      </c>
      <c r="E382" s="128" t="s">
        <v>933</v>
      </c>
      <c r="F382" s="129" t="s">
        <v>934</v>
      </c>
      <c r="G382" s="130" t="s">
        <v>134</v>
      </c>
      <c r="H382" s="131">
        <v>40</v>
      </c>
      <c r="I382" s="129" t="s">
        <v>1</v>
      </c>
      <c r="J382" s="132"/>
      <c r="K382" s="133" t="s">
        <v>1</v>
      </c>
      <c r="L382" s="134" t="s">
        <v>27</v>
      </c>
      <c r="M382" s="117">
        <v>0</v>
      </c>
      <c r="N382" s="117">
        <f>M382*H382</f>
        <v>0</v>
      </c>
      <c r="O382" s="117">
        <v>0</v>
      </c>
      <c r="P382" s="117">
        <f>O382*H382</f>
        <v>0</v>
      </c>
      <c r="Q382" s="117">
        <v>0</v>
      </c>
      <c r="R382" s="118">
        <f>Q382*H382</f>
        <v>0</v>
      </c>
      <c r="AP382" s="119" t="s">
        <v>227</v>
      </c>
      <c r="AR382" s="119" t="s">
        <v>224</v>
      </c>
      <c r="AS382" s="119" t="s">
        <v>70</v>
      </c>
      <c r="AW382" s="8" t="s">
        <v>122</v>
      </c>
      <c r="BC382" s="120" t="e">
        <f>IF(L382="základní",#REF!,0)</f>
        <v>#REF!</v>
      </c>
      <c r="BD382" s="120">
        <f>IF(L382="snížená",#REF!,0)</f>
        <v>0</v>
      </c>
      <c r="BE382" s="120">
        <f>IF(L382="zákl. přenesená",#REF!,0)</f>
        <v>0</v>
      </c>
      <c r="BF382" s="120">
        <f>IF(L382="sníž. přenesená",#REF!,0)</f>
        <v>0</v>
      </c>
      <c r="BG382" s="120">
        <f>IF(L382="nulová",#REF!,0)</f>
        <v>0</v>
      </c>
      <c r="BH382" s="8" t="s">
        <v>68</v>
      </c>
      <c r="BI382" s="120" t="e">
        <f>ROUND(#REF!*H382,2)</f>
        <v>#REF!</v>
      </c>
      <c r="BJ382" s="8" t="s">
        <v>217</v>
      </c>
      <c r="BK382" s="119" t="s">
        <v>935</v>
      </c>
    </row>
    <row r="383" spans="2:63" s="1" customFormat="1" ht="29.25">
      <c r="B383" s="19"/>
      <c r="D383" s="121" t="s">
        <v>131</v>
      </c>
      <c r="F383" s="122" t="s">
        <v>934</v>
      </c>
      <c r="J383" s="19"/>
      <c r="K383" s="123"/>
      <c r="R383" s="40"/>
      <c r="AR383" s="8" t="s">
        <v>131</v>
      </c>
      <c r="AS383" s="8" t="s">
        <v>70</v>
      </c>
    </row>
    <row r="384" spans="2:63" s="1" customFormat="1" ht="19.5">
      <c r="B384" s="19"/>
      <c r="D384" s="121" t="s">
        <v>146</v>
      </c>
      <c r="F384" s="124" t="s">
        <v>936</v>
      </c>
      <c r="J384" s="19"/>
      <c r="K384" s="123"/>
      <c r="R384" s="40"/>
      <c r="AR384" s="8" t="s">
        <v>146</v>
      </c>
      <c r="AS384" s="8" t="s">
        <v>70</v>
      </c>
    </row>
    <row r="385" spans="2:63" s="1" customFormat="1" ht="24.2" customHeight="1">
      <c r="B385" s="19"/>
      <c r="C385" s="110" t="s">
        <v>937</v>
      </c>
      <c r="D385" s="110" t="s">
        <v>125</v>
      </c>
      <c r="E385" s="111" t="s">
        <v>938</v>
      </c>
      <c r="F385" s="112" t="s">
        <v>939</v>
      </c>
      <c r="G385" s="113" t="s">
        <v>134</v>
      </c>
      <c r="H385" s="114">
        <v>7</v>
      </c>
      <c r="I385" s="112" t="s">
        <v>1</v>
      </c>
      <c r="J385" s="19"/>
      <c r="K385" s="115" t="s">
        <v>1</v>
      </c>
      <c r="L385" s="116" t="s">
        <v>27</v>
      </c>
      <c r="M385" s="117">
        <v>0</v>
      </c>
      <c r="N385" s="117">
        <f>M385*H385</f>
        <v>0</v>
      </c>
      <c r="O385" s="117">
        <v>0</v>
      </c>
      <c r="P385" s="117">
        <f>O385*H385</f>
        <v>0</v>
      </c>
      <c r="Q385" s="117">
        <v>0</v>
      </c>
      <c r="R385" s="118">
        <f>Q385*H385</f>
        <v>0</v>
      </c>
      <c r="AP385" s="119" t="s">
        <v>217</v>
      </c>
      <c r="AR385" s="119" t="s">
        <v>125</v>
      </c>
      <c r="AS385" s="119" t="s">
        <v>70</v>
      </c>
      <c r="AW385" s="8" t="s">
        <v>122</v>
      </c>
      <c r="BC385" s="120" t="e">
        <f>IF(L385="základní",#REF!,0)</f>
        <v>#REF!</v>
      </c>
      <c r="BD385" s="120">
        <f>IF(L385="snížená",#REF!,0)</f>
        <v>0</v>
      </c>
      <c r="BE385" s="120">
        <f>IF(L385="zákl. přenesená",#REF!,0)</f>
        <v>0</v>
      </c>
      <c r="BF385" s="120">
        <f>IF(L385="sníž. přenesená",#REF!,0)</f>
        <v>0</v>
      </c>
      <c r="BG385" s="120">
        <f>IF(L385="nulová",#REF!,0)</f>
        <v>0</v>
      </c>
      <c r="BH385" s="8" t="s">
        <v>68</v>
      </c>
      <c r="BI385" s="120" t="e">
        <f>ROUND(#REF!*H385,2)</f>
        <v>#REF!</v>
      </c>
      <c r="BJ385" s="8" t="s">
        <v>217</v>
      </c>
      <c r="BK385" s="119" t="s">
        <v>940</v>
      </c>
    </row>
    <row r="386" spans="2:63" s="1" customFormat="1">
      <c r="B386" s="19"/>
      <c r="D386" s="121" t="s">
        <v>131</v>
      </c>
      <c r="F386" s="122" t="s">
        <v>939</v>
      </c>
      <c r="J386" s="19"/>
      <c r="K386" s="123"/>
      <c r="R386" s="40"/>
      <c r="AR386" s="8" t="s">
        <v>131</v>
      </c>
      <c r="AS386" s="8" t="s">
        <v>70</v>
      </c>
    </row>
    <row r="387" spans="2:63" s="1" customFormat="1" ht="24.2" customHeight="1">
      <c r="B387" s="19"/>
      <c r="C387" s="127" t="s">
        <v>941</v>
      </c>
      <c r="D387" s="127" t="s">
        <v>224</v>
      </c>
      <c r="E387" s="128" t="s">
        <v>942</v>
      </c>
      <c r="F387" s="129" t="s">
        <v>943</v>
      </c>
      <c r="G387" s="130" t="s">
        <v>134</v>
      </c>
      <c r="H387" s="131">
        <v>7</v>
      </c>
      <c r="I387" s="129" t="s">
        <v>1</v>
      </c>
      <c r="J387" s="132"/>
      <c r="K387" s="133" t="s">
        <v>1</v>
      </c>
      <c r="L387" s="134" t="s">
        <v>27</v>
      </c>
      <c r="M387" s="117">
        <v>0</v>
      </c>
      <c r="N387" s="117">
        <f>M387*H387</f>
        <v>0</v>
      </c>
      <c r="O387" s="117">
        <v>0</v>
      </c>
      <c r="P387" s="117">
        <f>O387*H387</f>
        <v>0</v>
      </c>
      <c r="Q387" s="117">
        <v>0</v>
      </c>
      <c r="R387" s="118">
        <f>Q387*H387</f>
        <v>0</v>
      </c>
      <c r="AP387" s="119" t="s">
        <v>227</v>
      </c>
      <c r="AR387" s="119" t="s">
        <v>224</v>
      </c>
      <c r="AS387" s="119" t="s">
        <v>70</v>
      </c>
      <c r="AW387" s="8" t="s">
        <v>122</v>
      </c>
      <c r="BC387" s="120" t="e">
        <f>IF(L387="základní",#REF!,0)</f>
        <v>#REF!</v>
      </c>
      <c r="BD387" s="120">
        <f>IF(L387="snížená",#REF!,0)</f>
        <v>0</v>
      </c>
      <c r="BE387" s="120">
        <f>IF(L387="zákl. přenesená",#REF!,0)</f>
        <v>0</v>
      </c>
      <c r="BF387" s="120">
        <f>IF(L387="sníž. přenesená",#REF!,0)</f>
        <v>0</v>
      </c>
      <c r="BG387" s="120">
        <f>IF(L387="nulová",#REF!,0)</f>
        <v>0</v>
      </c>
      <c r="BH387" s="8" t="s">
        <v>68</v>
      </c>
      <c r="BI387" s="120" t="e">
        <f>ROUND(#REF!*H387,2)</f>
        <v>#REF!</v>
      </c>
      <c r="BJ387" s="8" t="s">
        <v>217</v>
      </c>
      <c r="BK387" s="119" t="s">
        <v>944</v>
      </c>
    </row>
    <row r="388" spans="2:63" s="1" customFormat="1">
      <c r="B388" s="19"/>
      <c r="D388" s="121" t="s">
        <v>131</v>
      </c>
      <c r="F388" s="122" t="s">
        <v>943</v>
      </c>
      <c r="J388" s="19"/>
      <c r="K388" s="123"/>
      <c r="R388" s="40"/>
      <c r="AR388" s="8" t="s">
        <v>131</v>
      </c>
      <c r="AS388" s="8" t="s">
        <v>70</v>
      </c>
    </row>
    <row r="389" spans="2:63" s="1" customFormat="1" ht="29.25">
      <c r="B389" s="19"/>
      <c r="D389" s="121" t="s">
        <v>146</v>
      </c>
      <c r="F389" s="124" t="s">
        <v>945</v>
      </c>
      <c r="J389" s="19"/>
      <c r="K389" s="123"/>
      <c r="R389" s="40"/>
      <c r="AR389" s="8" t="s">
        <v>146</v>
      </c>
      <c r="AS389" s="8" t="s">
        <v>70</v>
      </c>
    </row>
    <row r="390" spans="2:63" s="1" customFormat="1" ht="24.2" customHeight="1">
      <c r="B390" s="19"/>
      <c r="C390" s="127" t="s">
        <v>946</v>
      </c>
      <c r="D390" s="127" t="s">
        <v>224</v>
      </c>
      <c r="E390" s="128" t="s">
        <v>947</v>
      </c>
      <c r="F390" s="129" t="s">
        <v>948</v>
      </c>
      <c r="G390" s="130" t="s">
        <v>134</v>
      </c>
      <c r="H390" s="131">
        <v>7</v>
      </c>
      <c r="I390" s="129" t="s">
        <v>1</v>
      </c>
      <c r="J390" s="132"/>
      <c r="K390" s="133" t="s">
        <v>1</v>
      </c>
      <c r="L390" s="134" t="s">
        <v>27</v>
      </c>
      <c r="M390" s="117">
        <v>0</v>
      </c>
      <c r="N390" s="117">
        <f>M390*H390</f>
        <v>0</v>
      </c>
      <c r="O390" s="117">
        <v>0</v>
      </c>
      <c r="P390" s="117">
        <f>O390*H390</f>
        <v>0</v>
      </c>
      <c r="Q390" s="117">
        <v>0</v>
      </c>
      <c r="R390" s="118">
        <f>Q390*H390</f>
        <v>0</v>
      </c>
      <c r="AP390" s="119" t="s">
        <v>227</v>
      </c>
      <c r="AR390" s="119" t="s">
        <v>224</v>
      </c>
      <c r="AS390" s="119" t="s">
        <v>70</v>
      </c>
      <c r="AW390" s="8" t="s">
        <v>122</v>
      </c>
      <c r="BC390" s="120" t="e">
        <f>IF(L390="základní",#REF!,0)</f>
        <v>#REF!</v>
      </c>
      <c r="BD390" s="120">
        <f>IF(L390="snížená",#REF!,0)</f>
        <v>0</v>
      </c>
      <c r="BE390" s="120">
        <f>IF(L390="zákl. přenesená",#REF!,0)</f>
        <v>0</v>
      </c>
      <c r="BF390" s="120">
        <f>IF(L390="sníž. přenesená",#REF!,0)</f>
        <v>0</v>
      </c>
      <c r="BG390" s="120">
        <f>IF(L390="nulová",#REF!,0)</f>
        <v>0</v>
      </c>
      <c r="BH390" s="8" t="s">
        <v>68</v>
      </c>
      <c r="BI390" s="120" t="e">
        <f>ROUND(#REF!*H390,2)</f>
        <v>#REF!</v>
      </c>
      <c r="BJ390" s="8" t="s">
        <v>217</v>
      </c>
      <c r="BK390" s="119" t="s">
        <v>949</v>
      </c>
    </row>
    <row r="391" spans="2:63" s="1" customFormat="1" ht="19.5">
      <c r="B391" s="19"/>
      <c r="D391" s="121" t="s">
        <v>131</v>
      </c>
      <c r="F391" s="122" t="s">
        <v>948</v>
      </c>
      <c r="J391" s="19"/>
      <c r="K391" s="123"/>
      <c r="R391" s="40"/>
      <c r="AR391" s="8" t="s">
        <v>131</v>
      </c>
      <c r="AS391" s="8" t="s">
        <v>70</v>
      </c>
    </row>
    <row r="392" spans="2:63" s="1" customFormat="1" ht="16.5" customHeight="1">
      <c r="B392" s="19"/>
      <c r="C392" s="110" t="s">
        <v>950</v>
      </c>
      <c r="D392" s="110" t="s">
        <v>125</v>
      </c>
      <c r="E392" s="111" t="s">
        <v>951</v>
      </c>
      <c r="F392" s="112" t="s">
        <v>952</v>
      </c>
      <c r="G392" s="113" t="s">
        <v>134</v>
      </c>
      <c r="H392" s="114">
        <v>7</v>
      </c>
      <c r="I392" s="112" t="s">
        <v>151</v>
      </c>
      <c r="J392" s="19"/>
      <c r="K392" s="115" t="s">
        <v>1</v>
      </c>
      <c r="L392" s="116" t="s">
        <v>27</v>
      </c>
      <c r="M392" s="117">
        <v>0.45</v>
      </c>
      <c r="N392" s="117">
        <f>M392*H392</f>
        <v>3.15</v>
      </c>
      <c r="O392" s="117">
        <v>1.24E-6</v>
      </c>
      <c r="P392" s="117">
        <f>O392*H392</f>
        <v>8.6799999999999999E-6</v>
      </c>
      <c r="Q392" s="117">
        <v>0</v>
      </c>
      <c r="R392" s="118">
        <f>Q392*H392</f>
        <v>0</v>
      </c>
      <c r="AP392" s="119" t="s">
        <v>217</v>
      </c>
      <c r="AR392" s="119" t="s">
        <v>125</v>
      </c>
      <c r="AS392" s="119" t="s">
        <v>70</v>
      </c>
      <c r="AW392" s="8" t="s">
        <v>122</v>
      </c>
      <c r="BC392" s="120" t="e">
        <f>IF(L392="základní",#REF!,0)</f>
        <v>#REF!</v>
      </c>
      <c r="BD392" s="120">
        <f>IF(L392="snížená",#REF!,0)</f>
        <v>0</v>
      </c>
      <c r="BE392" s="120">
        <f>IF(L392="zákl. přenesená",#REF!,0)</f>
        <v>0</v>
      </c>
      <c r="BF392" s="120">
        <f>IF(L392="sníž. přenesená",#REF!,0)</f>
        <v>0</v>
      </c>
      <c r="BG392" s="120">
        <f>IF(L392="nulová",#REF!,0)</f>
        <v>0</v>
      </c>
      <c r="BH392" s="8" t="s">
        <v>68</v>
      </c>
      <c r="BI392" s="120" t="e">
        <f>ROUND(#REF!*H392,2)</f>
        <v>#REF!</v>
      </c>
      <c r="BJ392" s="8" t="s">
        <v>217</v>
      </c>
      <c r="BK392" s="119" t="s">
        <v>953</v>
      </c>
    </row>
    <row r="393" spans="2:63" s="1" customFormat="1" ht="19.5">
      <c r="B393" s="19"/>
      <c r="D393" s="121" t="s">
        <v>131</v>
      </c>
      <c r="F393" s="122" t="s">
        <v>954</v>
      </c>
      <c r="J393" s="19"/>
      <c r="K393" s="123"/>
      <c r="R393" s="40"/>
      <c r="AR393" s="8" t="s">
        <v>131</v>
      </c>
      <c r="AS393" s="8" t="s">
        <v>70</v>
      </c>
    </row>
    <row r="394" spans="2:63" s="1" customFormat="1">
      <c r="B394" s="19"/>
      <c r="D394" s="125" t="s">
        <v>154</v>
      </c>
      <c r="F394" s="126" t="s">
        <v>955</v>
      </c>
      <c r="J394" s="19"/>
      <c r="K394" s="123"/>
      <c r="R394" s="40"/>
      <c r="AR394" s="8" t="s">
        <v>154</v>
      </c>
      <c r="AS394" s="8" t="s">
        <v>70</v>
      </c>
    </row>
    <row r="395" spans="2:63" s="1" customFormat="1" ht="16.5" customHeight="1">
      <c r="B395" s="19"/>
      <c r="C395" s="127" t="s">
        <v>956</v>
      </c>
      <c r="D395" s="127" t="s">
        <v>224</v>
      </c>
      <c r="E395" s="128" t="s">
        <v>957</v>
      </c>
      <c r="F395" s="129" t="s">
        <v>958</v>
      </c>
      <c r="G395" s="130" t="s">
        <v>134</v>
      </c>
      <c r="H395" s="131">
        <v>7</v>
      </c>
      <c r="I395" s="129" t="s">
        <v>151</v>
      </c>
      <c r="J395" s="132"/>
      <c r="K395" s="133" t="s">
        <v>1</v>
      </c>
      <c r="L395" s="134" t="s">
        <v>27</v>
      </c>
      <c r="M395" s="117">
        <v>0</v>
      </c>
      <c r="N395" s="117">
        <f>M395*H395</f>
        <v>0</v>
      </c>
      <c r="O395" s="117">
        <v>2.3999999999999998E-3</v>
      </c>
      <c r="P395" s="117">
        <f>O395*H395</f>
        <v>1.6799999999999999E-2</v>
      </c>
      <c r="Q395" s="117">
        <v>0</v>
      </c>
      <c r="R395" s="118">
        <f>Q395*H395</f>
        <v>0</v>
      </c>
      <c r="AP395" s="119" t="s">
        <v>227</v>
      </c>
      <c r="AR395" s="119" t="s">
        <v>224</v>
      </c>
      <c r="AS395" s="119" t="s">
        <v>70</v>
      </c>
      <c r="AW395" s="8" t="s">
        <v>122</v>
      </c>
      <c r="BC395" s="120" t="e">
        <f>IF(L395="základní",#REF!,0)</f>
        <v>#REF!</v>
      </c>
      <c r="BD395" s="120">
        <f>IF(L395="snížená",#REF!,0)</f>
        <v>0</v>
      </c>
      <c r="BE395" s="120">
        <f>IF(L395="zákl. přenesená",#REF!,0)</f>
        <v>0</v>
      </c>
      <c r="BF395" s="120">
        <f>IF(L395="sníž. přenesená",#REF!,0)</f>
        <v>0</v>
      </c>
      <c r="BG395" s="120">
        <f>IF(L395="nulová",#REF!,0)</f>
        <v>0</v>
      </c>
      <c r="BH395" s="8" t="s">
        <v>68</v>
      </c>
      <c r="BI395" s="120" t="e">
        <f>ROUND(#REF!*H395,2)</f>
        <v>#REF!</v>
      </c>
      <c r="BJ395" s="8" t="s">
        <v>217</v>
      </c>
      <c r="BK395" s="119" t="s">
        <v>959</v>
      </c>
    </row>
    <row r="396" spans="2:63" s="1" customFormat="1">
      <c r="B396" s="19"/>
      <c r="D396" s="121" t="s">
        <v>131</v>
      </c>
      <c r="F396" s="122" t="s">
        <v>958</v>
      </c>
      <c r="J396" s="19"/>
      <c r="K396" s="123"/>
      <c r="R396" s="40"/>
      <c r="AR396" s="8" t="s">
        <v>131</v>
      </c>
      <c r="AS396" s="8" t="s">
        <v>70</v>
      </c>
    </row>
    <row r="397" spans="2:63" s="1" customFormat="1" ht="16.5" customHeight="1">
      <c r="B397" s="19"/>
      <c r="C397" s="110" t="s">
        <v>960</v>
      </c>
      <c r="D397" s="110" t="s">
        <v>125</v>
      </c>
      <c r="E397" s="111" t="s">
        <v>961</v>
      </c>
      <c r="F397" s="112" t="s">
        <v>962</v>
      </c>
      <c r="G397" s="113" t="s">
        <v>247</v>
      </c>
      <c r="H397" s="114">
        <v>51.453000000000003</v>
      </c>
      <c r="I397" s="112" t="s">
        <v>1</v>
      </c>
      <c r="J397" s="19"/>
      <c r="K397" s="115" t="s">
        <v>1</v>
      </c>
      <c r="L397" s="116" t="s">
        <v>27</v>
      </c>
      <c r="M397" s="117">
        <v>0</v>
      </c>
      <c r="N397" s="117">
        <f>M397*H397</f>
        <v>0</v>
      </c>
      <c r="O397" s="117">
        <v>0</v>
      </c>
      <c r="P397" s="117">
        <f>O397*H397</f>
        <v>0</v>
      </c>
      <c r="Q397" s="117">
        <v>0</v>
      </c>
      <c r="R397" s="118">
        <f>Q397*H397</f>
        <v>0</v>
      </c>
      <c r="AP397" s="119" t="s">
        <v>217</v>
      </c>
      <c r="AR397" s="119" t="s">
        <v>125</v>
      </c>
      <c r="AS397" s="119" t="s">
        <v>70</v>
      </c>
      <c r="AW397" s="8" t="s">
        <v>122</v>
      </c>
      <c r="BC397" s="120" t="e">
        <f>IF(L397="základní",#REF!,0)</f>
        <v>#REF!</v>
      </c>
      <c r="BD397" s="120">
        <f>IF(L397="snížená",#REF!,0)</f>
        <v>0</v>
      </c>
      <c r="BE397" s="120">
        <f>IF(L397="zákl. přenesená",#REF!,0)</f>
        <v>0</v>
      </c>
      <c r="BF397" s="120">
        <f>IF(L397="sníž. přenesená",#REF!,0)</f>
        <v>0</v>
      </c>
      <c r="BG397" s="120">
        <f>IF(L397="nulová",#REF!,0)</f>
        <v>0</v>
      </c>
      <c r="BH397" s="8" t="s">
        <v>68</v>
      </c>
      <c r="BI397" s="120" t="e">
        <f>ROUND(#REF!*H397,2)</f>
        <v>#REF!</v>
      </c>
      <c r="BJ397" s="8" t="s">
        <v>217</v>
      </c>
      <c r="BK397" s="119" t="s">
        <v>963</v>
      </c>
    </row>
    <row r="398" spans="2:63" s="1" customFormat="1">
      <c r="B398" s="19"/>
      <c r="D398" s="121" t="s">
        <v>131</v>
      </c>
      <c r="F398" s="122" t="s">
        <v>962</v>
      </c>
      <c r="J398" s="19"/>
      <c r="K398" s="123"/>
      <c r="R398" s="40"/>
      <c r="AR398" s="8" t="s">
        <v>131</v>
      </c>
      <c r="AS398" s="8" t="s">
        <v>70</v>
      </c>
    </row>
    <row r="399" spans="2:63" s="1" customFormat="1" ht="29.25">
      <c r="B399" s="19"/>
      <c r="D399" s="121" t="s">
        <v>146</v>
      </c>
      <c r="F399" s="124" t="s">
        <v>964</v>
      </c>
      <c r="J399" s="19"/>
      <c r="K399" s="123"/>
      <c r="R399" s="40"/>
      <c r="AR399" s="8" t="s">
        <v>146</v>
      </c>
      <c r="AS399" s="8" t="s">
        <v>70</v>
      </c>
    </row>
    <row r="400" spans="2:63" s="1" customFormat="1" ht="37.9" customHeight="1">
      <c r="B400" s="19"/>
      <c r="C400" s="110" t="s">
        <v>965</v>
      </c>
      <c r="D400" s="110" t="s">
        <v>125</v>
      </c>
      <c r="E400" s="111" t="s">
        <v>966</v>
      </c>
      <c r="F400" s="112" t="s">
        <v>967</v>
      </c>
      <c r="G400" s="113" t="s">
        <v>247</v>
      </c>
      <c r="H400" s="114">
        <v>29.111000000000001</v>
      </c>
      <c r="I400" s="112" t="s">
        <v>1</v>
      </c>
      <c r="J400" s="19"/>
      <c r="K400" s="115" t="s">
        <v>1</v>
      </c>
      <c r="L400" s="116" t="s">
        <v>27</v>
      </c>
      <c r="M400" s="117">
        <v>0</v>
      </c>
      <c r="N400" s="117">
        <f>M400*H400</f>
        <v>0</v>
      </c>
      <c r="O400" s="117">
        <v>0</v>
      </c>
      <c r="P400" s="117">
        <f>O400*H400</f>
        <v>0</v>
      </c>
      <c r="Q400" s="117">
        <v>0</v>
      </c>
      <c r="R400" s="118">
        <f>Q400*H400</f>
        <v>0</v>
      </c>
      <c r="AP400" s="119" t="s">
        <v>217</v>
      </c>
      <c r="AR400" s="119" t="s">
        <v>125</v>
      </c>
      <c r="AS400" s="119" t="s">
        <v>70</v>
      </c>
      <c r="AW400" s="8" t="s">
        <v>122</v>
      </c>
      <c r="BC400" s="120" t="e">
        <f>IF(L400="základní",#REF!,0)</f>
        <v>#REF!</v>
      </c>
      <c r="BD400" s="120">
        <f>IF(L400="snížená",#REF!,0)</f>
        <v>0</v>
      </c>
      <c r="BE400" s="120">
        <f>IF(L400="zákl. přenesená",#REF!,0)</f>
        <v>0</v>
      </c>
      <c r="BF400" s="120">
        <f>IF(L400="sníž. přenesená",#REF!,0)</f>
        <v>0</v>
      </c>
      <c r="BG400" s="120">
        <f>IF(L400="nulová",#REF!,0)</f>
        <v>0</v>
      </c>
      <c r="BH400" s="8" t="s">
        <v>68</v>
      </c>
      <c r="BI400" s="120" t="e">
        <f>ROUND(#REF!*H400,2)</f>
        <v>#REF!</v>
      </c>
      <c r="BJ400" s="8" t="s">
        <v>217</v>
      </c>
      <c r="BK400" s="119" t="s">
        <v>968</v>
      </c>
    </row>
    <row r="401" spans="2:63" s="1" customFormat="1" ht="19.5">
      <c r="B401" s="19"/>
      <c r="D401" s="121" t="s">
        <v>131</v>
      </c>
      <c r="F401" s="122" t="s">
        <v>967</v>
      </c>
      <c r="J401" s="19"/>
      <c r="K401" s="123"/>
      <c r="R401" s="40"/>
      <c r="AR401" s="8" t="s">
        <v>131</v>
      </c>
      <c r="AS401" s="8" t="s">
        <v>70</v>
      </c>
    </row>
    <row r="402" spans="2:63" s="1" customFormat="1" ht="37.9" customHeight="1">
      <c r="B402" s="19"/>
      <c r="C402" s="110" t="s">
        <v>969</v>
      </c>
      <c r="D402" s="110" t="s">
        <v>125</v>
      </c>
      <c r="E402" s="111" t="s">
        <v>970</v>
      </c>
      <c r="F402" s="112" t="s">
        <v>971</v>
      </c>
      <c r="G402" s="113" t="s">
        <v>247</v>
      </c>
      <c r="H402" s="114">
        <v>22.341999999999999</v>
      </c>
      <c r="I402" s="112" t="s">
        <v>1</v>
      </c>
      <c r="J402" s="19"/>
      <c r="K402" s="115" t="s">
        <v>1</v>
      </c>
      <c r="L402" s="116" t="s">
        <v>27</v>
      </c>
      <c r="M402" s="117">
        <v>0</v>
      </c>
      <c r="N402" s="117">
        <f>M402*H402</f>
        <v>0</v>
      </c>
      <c r="O402" s="117">
        <v>0</v>
      </c>
      <c r="P402" s="117">
        <f>O402*H402</f>
        <v>0</v>
      </c>
      <c r="Q402" s="117">
        <v>0</v>
      </c>
      <c r="R402" s="118">
        <f>Q402*H402</f>
        <v>0</v>
      </c>
      <c r="AP402" s="119" t="s">
        <v>217</v>
      </c>
      <c r="AR402" s="119" t="s">
        <v>125</v>
      </c>
      <c r="AS402" s="119" t="s">
        <v>70</v>
      </c>
      <c r="AW402" s="8" t="s">
        <v>122</v>
      </c>
      <c r="BC402" s="120" t="e">
        <f>IF(L402="základní",#REF!,0)</f>
        <v>#REF!</v>
      </c>
      <c r="BD402" s="120">
        <f>IF(L402="snížená",#REF!,0)</f>
        <v>0</v>
      </c>
      <c r="BE402" s="120">
        <f>IF(L402="zákl. přenesená",#REF!,0)</f>
        <v>0</v>
      </c>
      <c r="BF402" s="120">
        <f>IF(L402="sníž. přenesená",#REF!,0)</f>
        <v>0</v>
      </c>
      <c r="BG402" s="120">
        <f>IF(L402="nulová",#REF!,0)</f>
        <v>0</v>
      </c>
      <c r="BH402" s="8" t="s">
        <v>68</v>
      </c>
      <c r="BI402" s="120" t="e">
        <f>ROUND(#REF!*H402,2)</f>
        <v>#REF!</v>
      </c>
      <c r="BJ402" s="8" t="s">
        <v>217</v>
      </c>
      <c r="BK402" s="119" t="s">
        <v>972</v>
      </c>
    </row>
    <row r="403" spans="2:63" s="1" customFormat="1" ht="19.5">
      <c r="B403" s="19"/>
      <c r="D403" s="121" t="s">
        <v>131</v>
      </c>
      <c r="F403" s="122" t="s">
        <v>971</v>
      </c>
      <c r="J403" s="19"/>
      <c r="K403" s="123"/>
      <c r="R403" s="40"/>
      <c r="AR403" s="8" t="s">
        <v>131</v>
      </c>
      <c r="AS403" s="8" t="s">
        <v>70</v>
      </c>
    </row>
    <row r="404" spans="2:63" s="1" customFormat="1" ht="24.2" customHeight="1">
      <c r="B404" s="19"/>
      <c r="C404" s="110" t="s">
        <v>973</v>
      </c>
      <c r="D404" s="110" t="s">
        <v>125</v>
      </c>
      <c r="E404" s="111" t="s">
        <v>974</v>
      </c>
      <c r="F404" s="112" t="s">
        <v>975</v>
      </c>
      <c r="G404" s="113" t="s">
        <v>976</v>
      </c>
      <c r="H404" s="114">
        <v>338.505</v>
      </c>
      <c r="I404" s="112" t="s">
        <v>151</v>
      </c>
      <c r="J404" s="19"/>
      <c r="K404" s="115" t="s">
        <v>1</v>
      </c>
      <c r="L404" s="116" t="s">
        <v>27</v>
      </c>
      <c r="M404" s="117">
        <v>0.11</v>
      </c>
      <c r="N404" s="117">
        <f>M404*H404</f>
        <v>37.235549999999996</v>
      </c>
      <c r="O404" s="117">
        <v>0</v>
      </c>
      <c r="P404" s="117">
        <f>O404*H404</f>
        <v>0</v>
      </c>
      <c r="Q404" s="117">
        <v>1E-3</v>
      </c>
      <c r="R404" s="118">
        <f>Q404*H404</f>
        <v>0.338505</v>
      </c>
      <c r="AP404" s="119" t="s">
        <v>217</v>
      </c>
      <c r="AR404" s="119" t="s">
        <v>125</v>
      </c>
      <c r="AS404" s="119" t="s">
        <v>70</v>
      </c>
      <c r="AW404" s="8" t="s">
        <v>122</v>
      </c>
      <c r="BC404" s="120" t="e">
        <f>IF(L404="základní",#REF!,0)</f>
        <v>#REF!</v>
      </c>
      <c r="BD404" s="120">
        <f>IF(L404="snížená",#REF!,0)</f>
        <v>0</v>
      </c>
      <c r="BE404" s="120">
        <f>IF(L404="zákl. přenesená",#REF!,0)</f>
        <v>0</v>
      </c>
      <c r="BF404" s="120">
        <f>IF(L404="sníž. přenesená",#REF!,0)</f>
        <v>0</v>
      </c>
      <c r="BG404" s="120">
        <f>IF(L404="nulová",#REF!,0)</f>
        <v>0</v>
      </c>
      <c r="BH404" s="8" t="s">
        <v>68</v>
      </c>
      <c r="BI404" s="120" t="e">
        <f>ROUND(#REF!*H404,2)</f>
        <v>#REF!</v>
      </c>
      <c r="BJ404" s="8" t="s">
        <v>217</v>
      </c>
      <c r="BK404" s="119" t="s">
        <v>977</v>
      </c>
    </row>
    <row r="405" spans="2:63" s="1" customFormat="1" ht="19.5">
      <c r="B405" s="19"/>
      <c r="D405" s="121" t="s">
        <v>131</v>
      </c>
      <c r="F405" s="122" t="s">
        <v>978</v>
      </c>
      <c r="J405" s="19"/>
      <c r="K405" s="123"/>
      <c r="R405" s="40"/>
      <c r="AR405" s="8" t="s">
        <v>131</v>
      </c>
      <c r="AS405" s="8" t="s">
        <v>70</v>
      </c>
    </row>
    <row r="406" spans="2:63" s="1" customFormat="1">
      <c r="B406" s="19"/>
      <c r="D406" s="125" t="s">
        <v>154</v>
      </c>
      <c r="F406" s="126" t="s">
        <v>979</v>
      </c>
      <c r="J406" s="19"/>
      <c r="K406" s="123"/>
      <c r="R406" s="40"/>
      <c r="AR406" s="8" t="s">
        <v>154</v>
      </c>
      <c r="AS406" s="8" t="s">
        <v>70</v>
      </c>
    </row>
    <row r="407" spans="2:63" s="1" customFormat="1" ht="24.2" customHeight="1">
      <c r="B407" s="19"/>
      <c r="C407" s="110" t="s">
        <v>980</v>
      </c>
      <c r="D407" s="110" t="s">
        <v>125</v>
      </c>
      <c r="E407" s="111" t="s">
        <v>526</v>
      </c>
      <c r="F407" s="112" t="s">
        <v>527</v>
      </c>
      <c r="G407" s="113" t="s">
        <v>327</v>
      </c>
      <c r="H407" s="114">
        <v>2869.94</v>
      </c>
      <c r="I407" s="112" t="s">
        <v>151</v>
      </c>
      <c r="J407" s="19"/>
      <c r="K407" s="115" t="s">
        <v>1</v>
      </c>
      <c r="L407" s="116" t="s">
        <v>27</v>
      </c>
      <c r="M407" s="117">
        <v>0</v>
      </c>
      <c r="N407" s="117">
        <f>M407*H407</f>
        <v>0</v>
      </c>
      <c r="O407" s="117">
        <v>0</v>
      </c>
      <c r="P407" s="117">
        <f>O407*H407</f>
        <v>0</v>
      </c>
      <c r="Q407" s="117">
        <v>0</v>
      </c>
      <c r="R407" s="118">
        <f>Q407*H407</f>
        <v>0</v>
      </c>
      <c r="AP407" s="119" t="s">
        <v>217</v>
      </c>
      <c r="AR407" s="119" t="s">
        <v>125</v>
      </c>
      <c r="AS407" s="119" t="s">
        <v>70</v>
      </c>
      <c r="AW407" s="8" t="s">
        <v>122</v>
      </c>
      <c r="BC407" s="120" t="e">
        <f>IF(L407="základní",#REF!,0)</f>
        <v>#REF!</v>
      </c>
      <c r="BD407" s="120">
        <f>IF(L407="snížená",#REF!,0)</f>
        <v>0</v>
      </c>
      <c r="BE407" s="120">
        <f>IF(L407="zákl. přenesená",#REF!,0)</f>
        <v>0</v>
      </c>
      <c r="BF407" s="120">
        <f>IF(L407="sníž. přenesená",#REF!,0)</f>
        <v>0</v>
      </c>
      <c r="BG407" s="120">
        <f>IF(L407="nulová",#REF!,0)</f>
        <v>0</v>
      </c>
      <c r="BH407" s="8" t="s">
        <v>68</v>
      </c>
      <c r="BI407" s="120" t="e">
        <f>ROUND(#REF!*H407,2)</f>
        <v>#REF!</v>
      </c>
      <c r="BJ407" s="8" t="s">
        <v>217</v>
      </c>
      <c r="BK407" s="119" t="s">
        <v>981</v>
      </c>
    </row>
    <row r="408" spans="2:63" s="1" customFormat="1" ht="29.25">
      <c r="B408" s="19"/>
      <c r="D408" s="121" t="s">
        <v>131</v>
      </c>
      <c r="F408" s="122" t="s">
        <v>529</v>
      </c>
      <c r="J408" s="19"/>
      <c r="K408" s="123"/>
      <c r="R408" s="40"/>
      <c r="AR408" s="8" t="s">
        <v>131</v>
      </c>
      <c r="AS408" s="8" t="s">
        <v>70</v>
      </c>
    </row>
    <row r="409" spans="2:63" s="1" customFormat="1">
      <c r="B409" s="19"/>
      <c r="D409" s="125" t="s">
        <v>154</v>
      </c>
      <c r="F409" s="126" t="s">
        <v>530</v>
      </c>
      <c r="J409" s="19"/>
      <c r="K409" s="123"/>
      <c r="R409" s="40"/>
      <c r="AR409" s="8" t="s">
        <v>154</v>
      </c>
      <c r="AS409" s="8" t="s">
        <v>70</v>
      </c>
    </row>
    <row r="410" spans="2:63" s="100" customFormat="1" ht="22.9" customHeight="1">
      <c r="B410" s="101"/>
      <c r="D410" s="102" t="s">
        <v>59</v>
      </c>
      <c r="E410" s="109" t="s">
        <v>982</v>
      </c>
      <c r="F410" s="109" t="s">
        <v>983</v>
      </c>
      <c r="J410" s="101"/>
      <c r="K410" s="104"/>
      <c r="N410" s="105">
        <f>SUM(N411:N424)</f>
        <v>378.28466500000002</v>
      </c>
      <c r="P410" s="105">
        <f>SUM(P411:P424)</f>
        <v>1.967024017035</v>
      </c>
      <c r="R410" s="106">
        <f>SUM(R411:R424)</f>
        <v>0</v>
      </c>
      <c r="AP410" s="102" t="s">
        <v>70</v>
      </c>
      <c r="AR410" s="107" t="s">
        <v>59</v>
      </c>
      <c r="AS410" s="107" t="s">
        <v>68</v>
      </c>
      <c r="AW410" s="102" t="s">
        <v>122</v>
      </c>
      <c r="BI410" s="108" t="e">
        <f>SUM(BI411:BI424)</f>
        <v>#REF!</v>
      </c>
    </row>
    <row r="411" spans="2:63" s="1" customFormat="1" ht="24.2" customHeight="1">
      <c r="B411" s="19"/>
      <c r="C411" s="110" t="s">
        <v>984</v>
      </c>
      <c r="D411" s="110" t="s">
        <v>125</v>
      </c>
      <c r="E411" s="111" t="s">
        <v>985</v>
      </c>
      <c r="F411" s="112" t="s">
        <v>986</v>
      </c>
      <c r="G411" s="113" t="s">
        <v>247</v>
      </c>
      <c r="H411" s="114">
        <v>233.36500000000001</v>
      </c>
      <c r="I411" s="112" t="s">
        <v>151</v>
      </c>
      <c r="J411" s="19"/>
      <c r="K411" s="115" t="s">
        <v>1</v>
      </c>
      <c r="L411" s="116" t="s">
        <v>27</v>
      </c>
      <c r="M411" s="117">
        <v>1.4330000000000001</v>
      </c>
      <c r="N411" s="117">
        <f>M411*H411</f>
        <v>334.41204500000003</v>
      </c>
      <c r="O411" s="117">
        <v>7.8009589999999997E-3</v>
      </c>
      <c r="P411" s="117">
        <f>O411*H411</f>
        <v>1.820470797035</v>
      </c>
      <c r="Q411" s="117">
        <v>0</v>
      </c>
      <c r="R411" s="118">
        <f>Q411*H411</f>
        <v>0</v>
      </c>
      <c r="AP411" s="119" t="s">
        <v>217</v>
      </c>
      <c r="AR411" s="119" t="s">
        <v>125</v>
      </c>
      <c r="AS411" s="119" t="s">
        <v>70</v>
      </c>
      <c r="AW411" s="8" t="s">
        <v>122</v>
      </c>
      <c r="BC411" s="120" t="e">
        <f>IF(L411="základní",#REF!,0)</f>
        <v>#REF!</v>
      </c>
      <c r="BD411" s="120">
        <f>IF(L411="snížená",#REF!,0)</f>
        <v>0</v>
      </c>
      <c r="BE411" s="120">
        <f>IF(L411="zákl. přenesená",#REF!,0)</f>
        <v>0</v>
      </c>
      <c r="BF411" s="120">
        <f>IF(L411="sníž. přenesená",#REF!,0)</f>
        <v>0</v>
      </c>
      <c r="BG411" s="120">
        <f>IF(L411="nulová",#REF!,0)</f>
        <v>0</v>
      </c>
      <c r="BH411" s="8" t="s">
        <v>68</v>
      </c>
      <c r="BI411" s="120" t="e">
        <f>ROUND(#REF!*H411,2)</f>
        <v>#REF!</v>
      </c>
      <c r="BJ411" s="8" t="s">
        <v>217</v>
      </c>
      <c r="BK411" s="119" t="s">
        <v>987</v>
      </c>
    </row>
    <row r="412" spans="2:63" s="1" customFormat="1" ht="29.25">
      <c r="B412" s="19"/>
      <c r="D412" s="121" t="s">
        <v>131</v>
      </c>
      <c r="F412" s="122" t="s">
        <v>988</v>
      </c>
      <c r="J412" s="19"/>
      <c r="K412" s="123"/>
      <c r="R412" s="40"/>
      <c r="AR412" s="8" t="s">
        <v>131</v>
      </c>
      <c r="AS412" s="8" t="s">
        <v>70</v>
      </c>
    </row>
    <row r="413" spans="2:63" s="1" customFormat="1">
      <c r="B413" s="19"/>
      <c r="D413" s="125" t="s">
        <v>154</v>
      </c>
      <c r="F413" s="126" t="s">
        <v>989</v>
      </c>
      <c r="J413" s="19"/>
      <c r="K413" s="123"/>
      <c r="R413" s="40"/>
      <c r="AR413" s="8" t="s">
        <v>154</v>
      </c>
      <c r="AS413" s="8" t="s">
        <v>70</v>
      </c>
    </row>
    <row r="414" spans="2:63" s="1" customFormat="1" ht="21.75" customHeight="1">
      <c r="B414" s="19"/>
      <c r="C414" s="127" t="s">
        <v>990</v>
      </c>
      <c r="D414" s="127" t="s">
        <v>224</v>
      </c>
      <c r="E414" s="128" t="s">
        <v>991</v>
      </c>
      <c r="F414" s="129" t="s">
        <v>992</v>
      </c>
      <c r="G414" s="130" t="s">
        <v>247</v>
      </c>
      <c r="H414" s="131">
        <v>256.702</v>
      </c>
      <c r="I414" s="129" t="s">
        <v>1</v>
      </c>
      <c r="J414" s="132"/>
      <c r="K414" s="133" t="s">
        <v>1</v>
      </c>
      <c r="L414" s="134" t="s">
        <v>27</v>
      </c>
      <c r="M414" s="117">
        <v>0</v>
      </c>
      <c r="N414" s="117">
        <f>M414*H414</f>
        <v>0</v>
      </c>
      <c r="O414" s="117">
        <v>0</v>
      </c>
      <c r="P414" s="117">
        <f>O414*H414</f>
        <v>0</v>
      </c>
      <c r="Q414" s="117">
        <v>0</v>
      </c>
      <c r="R414" s="118">
        <f>Q414*H414</f>
        <v>0</v>
      </c>
      <c r="AP414" s="119" t="s">
        <v>227</v>
      </c>
      <c r="AR414" s="119" t="s">
        <v>224</v>
      </c>
      <c r="AS414" s="119" t="s">
        <v>70</v>
      </c>
      <c r="AW414" s="8" t="s">
        <v>122</v>
      </c>
      <c r="BC414" s="120" t="e">
        <f>IF(L414="základní",#REF!,0)</f>
        <v>#REF!</v>
      </c>
      <c r="BD414" s="120">
        <f>IF(L414="snížená",#REF!,0)</f>
        <v>0</v>
      </c>
      <c r="BE414" s="120">
        <f>IF(L414="zákl. přenesená",#REF!,0)</f>
        <v>0</v>
      </c>
      <c r="BF414" s="120">
        <f>IF(L414="sníž. přenesená",#REF!,0)</f>
        <v>0</v>
      </c>
      <c r="BG414" s="120">
        <f>IF(L414="nulová",#REF!,0)</f>
        <v>0</v>
      </c>
      <c r="BH414" s="8" t="s">
        <v>68</v>
      </c>
      <c r="BI414" s="120" t="e">
        <f>ROUND(#REF!*H414,2)</f>
        <v>#REF!</v>
      </c>
      <c r="BJ414" s="8" t="s">
        <v>217</v>
      </c>
      <c r="BK414" s="119" t="s">
        <v>993</v>
      </c>
    </row>
    <row r="415" spans="2:63" s="1" customFormat="1">
      <c r="B415" s="19"/>
      <c r="D415" s="121" t="s">
        <v>131</v>
      </c>
      <c r="F415" s="122" t="s">
        <v>992</v>
      </c>
      <c r="J415" s="19"/>
      <c r="K415" s="123"/>
      <c r="R415" s="40"/>
      <c r="AR415" s="8" t="s">
        <v>131</v>
      </c>
      <c r="AS415" s="8" t="s">
        <v>70</v>
      </c>
    </row>
    <row r="416" spans="2:63" s="1" customFormat="1" ht="16.5" customHeight="1">
      <c r="B416" s="19"/>
      <c r="C416" s="110" t="s">
        <v>994</v>
      </c>
      <c r="D416" s="110" t="s">
        <v>125</v>
      </c>
      <c r="E416" s="111" t="s">
        <v>995</v>
      </c>
      <c r="F416" s="112" t="s">
        <v>996</v>
      </c>
      <c r="G416" s="113" t="s">
        <v>247</v>
      </c>
      <c r="H416" s="114">
        <v>233.36500000000001</v>
      </c>
      <c r="I416" s="112" t="s">
        <v>151</v>
      </c>
      <c r="J416" s="19"/>
      <c r="K416" s="115" t="s">
        <v>1</v>
      </c>
      <c r="L416" s="116" t="s">
        <v>27</v>
      </c>
      <c r="M416" s="117">
        <v>4.3999999999999997E-2</v>
      </c>
      <c r="N416" s="117">
        <f>M416*H416</f>
        <v>10.26806</v>
      </c>
      <c r="O416" s="117">
        <v>4.0000000000000002E-4</v>
      </c>
      <c r="P416" s="117">
        <f>O416*H416</f>
        <v>9.3346000000000012E-2</v>
      </c>
      <c r="Q416" s="117">
        <v>0</v>
      </c>
      <c r="R416" s="118">
        <f>Q416*H416</f>
        <v>0</v>
      </c>
      <c r="AP416" s="119" t="s">
        <v>217</v>
      </c>
      <c r="AR416" s="119" t="s">
        <v>125</v>
      </c>
      <c r="AS416" s="119" t="s">
        <v>70</v>
      </c>
      <c r="AW416" s="8" t="s">
        <v>122</v>
      </c>
      <c r="BC416" s="120" t="e">
        <f>IF(L416="základní",#REF!,0)</f>
        <v>#REF!</v>
      </c>
      <c r="BD416" s="120">
        <f>IF(L416="snížená",#REF!,0)</f>
        <v>0</v>
      </c>
      <c r="BE416" s="120">
        <f>IF(L416="zákl. přenesená",#REF!,0)</f>
        <v>0</v>
      </c>
      <c r="BF416" s="120">
        <f>IF(L416="sníž. přenesená",#REF!,0)</f>
        <v>0</v>
      </c>
      <c r="BG416" s="120">
        <f>IF(L416="nulová",#REF!,0)</f>
        <v>0</v>
      </c>
      <c r="BH416" s="8" t="s">
        <v>68</v>
      </c>
      <c r="BI416" s="120" t="e">
        <f>ROUND(#REF!*H416,2)</f>
        <v>#REF!</v>
      </c>
      <c r="BJ416" s="8" t="s">
        <v>217</v>
      </c>
      <c r="BK416" s="119" t="s">
        <v>997</v>
      </c>
    </row>
    <row r="417" spans="2:63" s="1" customFormat="1">
      <c r="B417" s="19"/>
      <c r="D417" s="121" t="s">
        <v>131</v>
      </c>
      <c r="F417" s="122" t="s">
        <v>998</v>
      </c>
      <c r="J417" s="19"/>
      <c r="K417" s="123"/>
      <c r="R417" s="40"/>
      <c r="AR417" s="8" t="s">
        <v>131</v>
      </c>
      <c r="AS417" s="8" t="s">
        <v>70</v>
      </c>
    </row>
    <row r="418" spans="2:63" s="1" customFormat="1">
      <c r="B418" s="19"/>
      <c r="D418" s="125" t="s">
        <v>154</v>
      </c>
      <c r="F418" s="126" t="s">
        <v>999</v>
      </c>
      <c r="J418" s="19"/>
      <c r="K418" s="123"/>
      <c r="R418" s="40"/>
      <c r="AR418" s="8" t="s">
        <v>154</v>
      </c>
      <c r="AS418" s="8" t="s">
        <v>70</v>
      </c>
    </row>
    <row r="419" spans="2:63" s="1" customFormat="1" ht="24.2" customHeight="1">
      <c r="B419" s="19"/>
      <c r="C419" s="110" t="s">
        <v>1000</v>
      </c>
      <c r="D419" s="110" t="s">
        <v>125</v>
      </c>
      <c r="E419" s="111" t="s">
        <v>1001</v>
      </c>
      <c r="F419" s="112" t="s">
        <v>1002</v>
      </c>
      <c r="G419" s="113" t="s">
        <v>247</v>
      </c>
      <c r="H419" s="114">
        <v>233.36500000000001</v>
      </c>
      <c r="I419" s="112" t="s">
        <v>151</v>
      </c>
      <c r="J419" s="19"/>
      <c r="K419" s="115" t="s">
        <v>1</v>
      </c>
      <c r="L419" s="116" t="s">
        <v>27</v>
      </c>
      <c r="M419" s="117">
        <v>0.14399999999999999</v>
      </c>
      <c r="N419" s="117">
        <f>M419*H419</f>
        <v>33.604559999999999</v>
      </c>
      <c r="O419" s="117">
        <v>2.2800000000000001E-4</v>
      </c>
      <c r="P419" s="117">
        <f>O419*H419</f>
        <v>5.3207220000000006E-2</v>
      </c>
      <c r="Q419" s="117">
        <v>0</v>
      </c>
      <c r="R419" s="118">
        <f>Q419*H419</f>
        <v>0</v>
      </c>
      <c r="AP419" s="119" t="s">
        <v>217</v>
      </c>
      <c r="AR419" s="119" t="s">
        <v>125</v>
      </c>
      <c r="AS419" s="119" t="s">
        <v>70</v>
      </c>
      <c r="AW419" s="8" t="s">
        <v>122</v>
      </c>
      <c r="BC419" s="120" t="e">
        <f>IF(L419="základní",#REF!,0)</f>
        <v>#REF!</v>
      </c>
      <c r="BD419" s="120">
        <f>IF(L419="snížená",#REF!,0)</f>
        <v>0</v>
      </c>
      <c r="BE419" s="120">
        <f>IF(L419="zákl. přenesená",#REF!,0)</f>
        <v>0</v>
      </c>
      <c r="BF419" s="120">
        <f>IF(L419="sníž. přenesená",#REF!,0)</f>
        <v>0</v>
      </c>
      <c r="BG419" s="120">
        <f>IF(L419="nulová",#REF!,0)</f>
        <v>0</v>
      </c>
      <c r="BH419" s="8" t="s">
        <v>68</v>
      </c>
      <c r="BI419" s="120" t="e">
        <f>ROUND(#REF!*H419,2)</f>
        <v>#REF!</v>
      </c>
      <c r="BJ419" s="8" t="s">
        <v>217</v>
      </c>
      <c r="BK419" s="119" t="s">
        <v>1003</v>
      </c>
    </row>
    <row r="420" spans="2:63" s="1" customFormat="1" ht="19.5">
      <c r="B420" s="19"/>
      <c r="D420" s="121" t="s">
        <v>131</v>
      </c>
      <c r="F420" s="122" t="s">
        <v>1004</v>
      </c>
      <c r="J420" s="19"/>
      <c r="K420" s="123"/>
      <c r="R420" s="40"/>
      <c r="AR420" s="8" t="s">
        <v>131</v>
      </c>
      <c r="AS420" s="8" t="s">
        <v>70</v>
      </c>
    </row>
    <row r="421" spans="2:63" s="1" customFormat="1">
      <c r="B421" s="19"/>
      <c r="D421" s="125" t="s">
        <v>154</v>
      </c>
      <c r="F421" s="126" t="s">
        <v>1005</v>
      </c>
      <c r="J421" s="19"/>
      <c r="K421" s="123"/>
      <c r="R421" s="40"/>
      <c r="AR421" s="8" t="s">
        <v>154</v>
      </c>
      <c r="AS421" s="8" t="s">
        <v>70</v>
      </c>
    </row>
    <row r="422" spans="2:63" s="1" customFormat="1" ht="24.2" customHeight="1">
      <c r="B422" s="19"/>
      <c r="C422" s="110" t="s">
        <v>1006</v>
      </c>
      <c r="D422" s="110" t="s">
        <v>125</v>
      </c>
      <c r="E422" s="111" t="s">
        <v>1007</v>
      </c>
      <c r="F422" s="112" t="s">
        <v>1008</v>
      </c>
      <c r="G422" s="113" t="s">
        <v>327</v>
      </c>
      <c r="H422" s="114">
        <v>4482.0860000000002</v>
      </c>
      <c r="I422" s="112" t="s">
        <v>151</v>
      </c>
      <c r="J422" s="19"/>
      <c r="K422" s="115" t="s">
        <v>1</v>
      </c>
      <c r="L422" s="116" t="s">
        <v>27</v>
      </c>
      <c r="M422" s="117">
        <v>0</v>
      </c>
      <c r="N422" s="117">
        <f>M422*H422</f>
        <v>0</v>
      </c>
      <c r="O422" s="117">
        <v>0</v>
      </c>
      <c r="P422" s="117">
        <f>O422*H422</f>
        <v>0</v>
      </c>
      <c r="Q422" s="117">
        <v>0</v>
      </c>
      <c r="R422" s="118">
        <f>Q422*H422</f>
        <v>0</v>
      </c>
      <c r="AP422" s="119" t="s">
        <v>217</v>
      </c>
      <c r="AR422" s="119" t="s">
        <v>125</v>
      </c>
      <c r="AS422" s="119" t="s">
        <v>70</v>
      </c>
      <c r="AW422" s="8" t="s">
        <v>122</v>
      </c>
      <c r="BC422" s="120" t="e">
        <f>IF(L422="základní",#REF!,0)</f>
        <v>#REF!</v>
      </c>
      <c r="BD422" s="120">
        <f>IF(L422="snížená",#REF!,0)</f>
        <v>0</v>
      </c>
      <c r="BE422" s="120">
        <f>IF(L422="zákl. přenesená",#REF!,0)</f>
        <v>0</v>
      </c>
      <c r="BF422" s="120">
        <f>IF(L422="sníž. přenesená",#REF!,0)</f>
        <v>0</v>
      </c>
      <c r="BG422" s="120">
        <f>IF(L422="nulová",#REF!,0)</f>
        <v>0</v>
      </c>
      <c r="BH422" s="8" t="s">
        <v>68</v>
      </c>
      <c r="BI422" s="120" t="e">
        <f>ROUND(#REF!*H422,2)</f>
        <v>#REF!</v>
      </c>
      <c r="BJ422" s="8" t="s">
        <v>217</v>
      </c>
      <c r="BK422" s="119" t="s">
        <v>1009</v>
      </c>
    </row>
    <row r="423" spans="2:63" s="1" customFormat="1" ht="29.25">
      <c r="B423" s="19"/>
      <c r="D423" s="121" t="s">
        <v>131</v>
      </c>
      <c r="F423" s="122" t="s">
        <v>1010</v>
      </c>
      <c r="J423" s="19"/>
      <c r="K423" s="123"/>
      <c r="R423" s="40"/>
      <c r="AR423" s="8" t="s">
        <v>131</v>
      </c>
      <c r="AS423" s="8" t="s">
        <v>70</v>
      </c>
    </row>
    <row r="424" spans="2:63" s="1" customFormat="1">
      <c r="B424" s="19"/>
      <c r="D424" s="125" t="s">
        <v>154</v>
      </c>
      <c r="F424" s="126" t="s">
        <v>1011</v>
      </c>
      <c r="J424" s="19"/>
      <c r="K424" s="123"/>
      <c r="R424" s="40"/>
      <c r="AR424" s="8" t="s">
        <v>154</v>
      </c>
      <c r="AS424" s="8" t="s">
        <v>70</v>
      </c>
    </row>
    <row r="425" spans="2:63" s="100" customFormat="1" ht="22.9" customHeight="1">
      <c r="B425" s="101"/>
      <c r="D425" s="102" t="s">
        <v>59</v>
      </c>
      <c r="E425" s="109" t="s">
        <v>531</v>
      </c>
      <c r="F425" s="109" t="s">
        <v>1012</v>
      </c>
      <c r="J425" s="101"/>
      <c r="K425" s="104"/>
      <c r="N425" s="105">
        <f>SUM(N426:N460)</f>
        <v>1273.103875</v>
      </c>
      <c r="P425" s="105">
        <f>SUM(P426:P460)</f>
        <v>2.8501696632380003</v>
      </c>
      <c r="R425" s="106">
        <f>SUM(R426:R460)</f>
        <v>0</v>
      </c>
      <c r="AP425" s="102" t="s">
        <v>70</v>
      </c>
      <c r="AR425" s="107" t="s">
        <v>59</v>
      </c>
      <c r="AS425" s="107" t="s">
        <v>68</v>
      </c>
      <c r="AW425" s="102" t="s">
        <v>122</v>
      </c>
      <c r="BI425" s="108" t="e">
        <f>SUM(BI426:BI460)</f>
        <v>#REF!</v>
      </c>
    </row>
    <row r="426" spans="2:63" s="1" customFormat="1" ht="21.75" customHeight="1">
      <c r="B426" s="19"/>
      <c r="C426" s="110" t="s">
        <v>1013</v>
      </c>
      <c r="D426" s="110" t="s">
        <v>125</v>
      </c>
      <c r="E426" s="111" t="s">
        <v>1014</v>
      </c>
      <c r="F426" s="112" t="s">
        <v>1015</v>
      </c>
      <c r="G426" s="113" t="s">
        <v>134</v>
      </c>
      <c r="H426" s="114">
        <v>53</v>
      </c>
      <c r="I426" s="112" t="s">
        <v>151</v>
      </c>
      <c r="J426" s="19"/>
      <c r="K426" s="115" t="s">
        <v>1</v>
      </c>
      <c r="L426" s="116" t="s">
        <v>27</v>
      </c>
      <c r="M426" s="117">
        <v>1.64</v>
      </c>
      <c r="N426" s="117">
        <f>M426*H426</f>
        <v>86.92</v>
      </c>
      <c r="O426" s="117">
        <v>6.3E-5</v>
      </c>
      <c r="P426" s="117">
        <f>O426*H426</f>
        <v>3.339E-3</v>
      </c>
      <c r="Q426" s="117">
        <v>0</v>
      </c>
      <c r="R426" s="118">
        <f>Q426*H426</f>
        <v>0</v>
      </c>
      <c r="AP426" s="119" t="s">
        <v>217</v>
      </c>
      <c r="AR426" s="119" t="s">
        <v>125</v>
      </c>
      <c r="AS426" s="119" t="s">
        <v>70</v>
      </c>
      <c r="AW426" s="8" t="s">
        <v>122</v>
      </c>
      <c r="BC426" s="120" t="e">
        <f>IF(L426="základní",#REF!,0)</f>
        <v>#REF!</v>
      </c>
      <c r="BD426" s="120">
        <f>IF(L426="snížená",#REF!,0)</f>
        <v>0</v>
      </c>
      <c r="BE426" s="120">
        <f>IF(L426="zákl. přenesená",#REF!,0)</f>
        <v>0</v>
      </c>
      <c r="BF426" s="120">
        <f>IF(L426="sníž. přenesená",#REF!,0)</f>
        <v>0</v>
      </c>
      <c r="BG426" s="120">
        <f>IF(L426="nulová",#REF!,0)</f>
        <v>0</v>
      </c>
      <c r="BH426" s="8" t="s">
        <v>68</v>
      </c>
      <c r="BI426" s="120" t="e">
        <f>ROUND(#REF!*H426,2)</f>
        <v>#REF!</v>
      </c>
      <c r="BJ426" s="8" t="s">
        <v>217</v>
      </c>
      <c r="BK426" s="119" t="s">
        <v>1016</v>
      </c>
    </row>
    <row r="427" spans="2:63" s="1" customFormat="1" ht="19.5">
      <c r="B427" s="19"/>
      <c r="D427" s="121" t="s">
        <v>131</v>
      </c>
      <c r="F427" s="122" t="s">
        <v>1017</v>
      </c>
      <c r="J427" s="19"/>
      <c r="K427" s="123"/>
      <c r="R427" s="40"/>
      <c r="AR427" s="8" t="s">
        <v>131</v>
      </c>
      <c r="AS427" s="8" t="s">
        <v>70</v>
      </c>
    </row>
    <row r="428" spans="2:63" s="1" customFormat="1">
      <c r="B428" s="19"/>
      <c r="D428" s="125" t="s">
        <v>154</v>
      </c>
      <c r="F428" s="126" t="s">
        <v>1018</v>
      </c>
      <c r="J428" s="19"/>
      <c r="K428" s="123"/>
      <c r="R428" s="40"/>
      <c r="AR428" s="8" t="s">
        <v>154</v>
      </c>
      <c r="AS428" s="8" t="s">
        <v>70</v>
      </c>
    </row>
    <row r="429" spans="2:63" s="1" customFormat="1" ht="21.75" customHeight="1">
      <c r="B429" s="19"/>
      <c r="C429" s="110" t="s">
        <v>1019</v>
      </c>
      <c r="D429" s="110" t="s">
        <v>125</v>
      </c>
      <c r="E429" s="111" t="s">
        <v>1020</v>
      </c>
      <c r="F429" s="112" t="s">
        <v>1021</v>
      </c>
      <c r="G429" s="113" t="s">
        <v>247</v>
      </c>
      <c r="H429" s="114">
        <v>44.683</v>
      </c>
      <c r="I429" s="112" t="s">
        <v>151</v>
      </c>
      <c r="J429" s="19"/>
      <c r="K429" s="115" t="s">
        <v>1</v>
      </c>
      <c r="L429" s="116" t="s">
        <v>27</v>
      </c>
      <c r="M429" s="117">
        <v>0.40799999999999997</v>
      </c>
      <c r="N429" s="117">
        <f>M429*H429</f>
        <v>18.230663999999997</v>
      </c>
      <c r="O429" s="117">
        <v>2.4232000000000001E-5</v>
      </c>
      <c r="P429" s="117">
        <f>O429*H429</f>
        <v>1.082758456E-3</v>
      </c>
      <c r="Q429" s="117">
        <v>0</v>
      </c>
      <c r="R429" s="118">
        <f>Q429*H429</f>
        <v>0</v>
      </c>
      <c r="AP429" s="119" t="s">
        <v>217</v>
      </c>
      <c r="AR429" s="119" t="s">
        <v>125</v>
      </c>
      <c r="AS429" s="119" t="s">
        <v>70</v>
      </c>
      <c r="AW429" s="8" t="s">
        <v>122</v>
      </c>
      <c r="BC429" s="120" t="e">
        <f>IF(L429="základní",#REF!,0)</f>
        <v>#REF!</v>
      </c>
      <c r="BD429" s="120">
        <f>IF(L429="snížená",#REF!,0)</f>
        <v>0</v>
      </c>
      <c r="BE429" s="120">
        <f>IF(L429="zákl. přenesená",#REF!,0)</f>
        <v>0</v>
      </c>
      <c r="BF429" s="120">
        <f>IF(L429="sníž. přenesená",#REF!,0)</f>
        <v>0</v>
      </c>
      <c r="BG429" s="120">
        <f>IF(L429="nulová",#REF!,0)</f>
        <v>0</v>
      </c>
      <c r="BH429" s="8" t="s">
        <v>68</v>
      </c>
      <c r="BI429" s="120" t="e">
        <f>ROUND(#REF!*H429,2)</f>
        <v>#REF!</v>
      </c>
      <c r="BJ429" s="8" t="s">
        <v>217</v>
      </c>
      <c r="BK429" s="119" t="s">
        <v>1022</v>
      </c>
    </row>
    <row r="430" spans="2:63" s="1" customFormat="1">
      <c r="B430" s="19"/>
      <c r="D430" s="121" t="s">
        <v>131</v>
      </c>
      <c r="F430" s="122" t="s">
        <v>1023</v>
      </c>
      <c r="J430" s="19"/>
      <c r="K430" s="123"/>
      <c r="R430" s="40"/>
      <c r="AR430" s="8" t="s">
        <v>131</v>
      </c>
      <c r="AS430" s="8" t="s">
        <v>70</v>
      </c>
    </row>
    <row r="431" spans="2:63" s="1" customFormat="1">
      <c r="B431" s="19"/>
      <c r="D431" s="125" t="s">
        <v>154</v>
      </c>
      <c r="F431" s="126" t="s">
        <v>1024</v>
      </c>
      <c r="J431" s="19"/>
      <c r="K431" s="123"/>
      <c r="R431" s="40"/>
      <c r="AR431" s="8" t="s">
        <v>154</v>
      </c>
      <c r="AS431" s="8" t="s">
        <v>70</v>
      </c>
    </row>
    <row r="432" spans="2:63" s="1" customFormat="1" ht="37.9" customHeight="1">
      <c r="B432" s="19"/>
      <c r="C432" s="110" t="s">
        <v>1025</v>
      </c>
      <c r="D432" s="110" t="s">
        <v>125</v>
      </c>
      <c r="E432" s="111" t="s">
        <v>1026</v>
      </c>
      <c r="F432" s="112" t="s">
        <v>1027</v>
      </c>
      <c r="G432" s="113" t="s">
        <v>247</v>
      </c>
      <c r="H432" s="114">
        <v>44.683</v>
      </c>
      <c r="I432" s="112" t="s">
        <v>1</v>
      </c>
      <c r="J432" s="19"/>
      <c r="K432" s="115" t="s">
        <v>1</v>
      </c>
      <c r="L432" s="116" t="s">
        <v>27</v>
      </c>
      <c r="M432" s="117">
        <v>0</v>
      </c>
      <c r="N432" s="117">
        <f>M432*H432</f>
        <v>0</v>
      </c>
      <c r="O432" s="117">
        <v>0</v>
      </c>
      <c r="P432" s="117">
        <f>O432*H432</f>
        <v>0</v>
      </c>
      <c r="Q432" s="117">
        <v>0</v>
      </c>
      <c r="R432" s="118">
        <f>Q432*H432</f>
        <v>0</v>
      </c>
      <c r="AP432" s="119" t="s">
        <v>217</v>
      </c>
      <c r="AR432" s="119" t="s">
        <v>125</v>
      </c>
      <c r="AS432" s="119" t="s">
        <v>70</v>
      </c>
      <c r="AW432" s="8" t="s">
        <v>122</v>
      </c>
      <c r="BC432" s="120" t="e">
        <f>IF(L432="základní",#REF!,0)</f>
        <v>#REF!</v>
      </c>
      <c r="BD432" s="120">
        <f>IF(L432="snížená",#REF!,0)</f>
        <v>0</v>
      </c>
      <c r="BE432" s="120">
        <f>IF(L432="zákl. přenesená",#REF!,0)</f>
        <v>0</v>
      </c>
      <c r="BF432" s="120">
        <f>IF(L432="sníž. přenesená",#REF!,0)</f>
        <v>0</v>
      </c>
      <c r="BG432" s="120">
        <f>IF(L432="nulová",#REF!,0)</f>
        <v>0</v>
      </c>
      <c r="BH432" s="8" t="s">
        <v>68</v>
      </c>
      <c r="BI432" s="120" t="e">
        <f>ROUND(#REF!*H432,2)</f>
        <v>#REF!</v>
      </c>
      <c r="BJ432" s="8" t="s">
        <v>217</v>
      </c>
      <c r="BK432" s="119" t="s">
        <v>1028</v>
      </c>
    </row>
    <row r="433" spans="2:63" s="1" customFormat="1" ht="29.25">
      <c r="B433" s="19"/>
      <c r="D433" s="121" t="s">
        <v>131</v>
      </c>
      <c r="F433" s="122" t="s">
        <v>1027</v>
      </c>
      <c r="J433" s="19"/>
      <c r="K433" s="123"/>
      <c r="R433" s="40"/>
      <c r="AR433" s="8" t="s">
        <v>131</v>
      </c>
      <c r="AS433" s="8" t="s">
        <v>70</v>
      </c>
    </row>
    <row r="434" spans="2:63" s="1" customFormat="1" ht="29.25">
      <c r="B434" s="19"/>
      <c r="D434" s="121" t="s">
        <v>146</v>
      </c>
      <c r="F434" s="124" t="s">
        <v>1029</v>
      </c>
      <c r="J434" s="19"/>
      <c r="K434" s="123"/>
      <c r="R434" s="40"/>
      <c r="AR434" s="8" t="s">
        <v>146</v>
      </c>
      <c r="AS434" s="8" t="s">
        <v>70</v>
      </c>
    </row>
    <row r="435" spans="2:63" s="1" customFormat="1" ht="24.2" customHeight="1">
      <c r="B435" s="19"/>
      <c r="C435" s="110" t="s">
        <v>1030</v>
      </c>
      <c r="D435" s="110" t="s">
        <v>125</v>
      </c>
      <c r="E435" s="111" t="s">
        <v>564</v>
      </c>
      <c r="F435" s="112" t="s">
        <v>565</v>
      </c>
      <c r="G435" s="113" t="s">
        <v>247</v>
      </c>
      <c r="H435" s="114">
        <v>67.700999999999993</v>
      </c>
      <c r="I435" s="112" t="s">
        <v>151</v>
      </c>
      <c r="J435" s="19"/>
      <c r="K435" s="115" t="s">
        <v>1</v>
      </c>
      <c r="L435" s="116" t="s">
        <v>27</v>
      </c>
      <c r="M435" s="117">
        <v>0.34699999999999998</v>
      </c>
      <c r="N435" s="117">
        <f>M435*H435</f>
        <v>23.492246999999995</v>
      </c>
      <c r="O435" s="117">
        <v>2.4232000000000001E-5</v>
      </c>
      <c r="P435" s="117">
        <f>O435*H435</f>
        <v>1.6405306319999999E-3</v>
      </c>
      <c r="Q435" s="117">
        <v>0</v>
      </c>
      <c r="R435" s="118">
        <f>Q435*H435</f>
        <v>0</v>
      </c>
      <c r="AP435" s="119" t="s">
        <v>217</v>
      </c>
      <c r="AR435" s="119" t="s">
        <v>125</v>
      </c>
      <c r="AS435" s="119" t="s">
        <v>70</v>
      </c>
      <c r="AW435" s="8" t="s">
        <v>122</v>
      </c>
      <c r="BC435" s="120" t="e">
        <f>IF(L435="základní",#REF!,0)</f>
        <v>#REF!</v>
      </c>
      <c r="BD435" s="120">
        <f>IF(L435="snížená",#REF!,0)</f>
        <v>0</v>
      </c>
      <c r="BE435" s="120">
        <f>IF(L435="zákl. přenesená",#REF!,0)</f>
        <v>0</v>
      </c>
      <c r="BF435" s="120">
        <f>IF(L435="sníž. přenesená",#REF!,0)</f>
        <v>0</v>
      </c>
      <c r="BG435" s="120">
        <f>IF(L435="nulová",#REF!,0)</f>
        <v>0</v>
      </c>
      <c r="BH435" s="8" t="s">
        <v>68</v>
      </c>
      <c r="BI435" s="120" t="e">
        <f>ROUND(#REF!*H435,2)</f>
        <v>#REF!</v>
      </c>
      <c r="BJ435" s="8" t="s">
        <v>217</v>
      </c>
      <c r="BK435" s="119" t="s">
        <v>1031</v>
      </c>
    </row>
    <row r="436" spans="2:63" s="1" customFormat="1" ht="19.5">
      <c r="B436" s="19"/>
      <c r="D436" s="121" t="s">
        <v>131</v>
      </c>
      <c r="F436" s="122" t="s">
        <v>567</v>
      </c>
      <c r="J436" s="19"/>
      <c r="K436" s="123"/>
      <c r="R436" s="40"/>
      <c r="AR436" s="8" t="s">
        <v>131</v>
      </c>
      <c r="AS436" s="8" t="s">
        <v>70</v>
      </c>
    </row>
    <row r="437" spans="2:63" s="1" customFormat="1">
      <c r="B437" s="19"/>
      <c r="D437" s="125" t="s">
        <v>154</v>
      </c>
      <c r="F437" s="126" t="s">
        <v>568</v>
      </c>
      <c r="J437" s="19"/>
      <c r="K437" s="123"/>
      <c r="R437" s="40"/>
      <c r="AR437" s="8" t="s">
        <v>154</v>
      </c>
      <c r="AS437" s="8" t="s">
        <v>70</v>
      </c>
    </row>
    <row r="438" spans="2:63" s="1" customFormat="1" ht="24.2" customHeight="1">
      <c r="B438" s="19"/>
      <c r="C438" s="110" t="s">
        <v>1032</v>
      </c>
      <c r="D438" s="110" t="s">
        <v>125</v>
      </c>
      <c r="E438" s="111" t="s">
        <v>1033</v>
      </c>
      <c r="F438" s="112" t="s">
        <v>1034</v>
      </c>
      <c r="G438" s="113" t="s">
        <v>247</v>
      </c>
      <c r="H438" s="114">
        <v>67.700999999999993</v>
      </c>
      <c r="I438" s="112" t="s">
        <v>1</v>
      </c>
      <c r="J438" s="19"/>
      <c r="K438" s="115" t="s">
        <v>1</v>
      </c>
      <c r="L438" s="116" t="s">
        <v>27</v>
      </c>
      <c r="M438" s="117">
        <v>0</v>
      </c>
      <c r="N438" s="117">
        <f>M438*H438</f>
        <v>0</v>
      </c>
      <c r="O438" s="117">
        <v>0</v>
      </c>
      <c r="P438" s="117">
        <f>O438*H438</f>
        <v>0</v>
      </c>
      <c r="Q438" s="117">
        <v>0</v>
      </c>
      <c r="R438" s="118">
        <f>Q438*H438</f>
        <v>0</v>
      </c>
      <c r="AP438" s="119" t="s">
        <v>217</v>
      </c>
      <c r="AR438" s="119" t="s">
        <v>125</v>
      </c>
      <c r="AS438" s="119" t="s">
        <v>70</v>
      </c>
      <c r="AW438" s="8" t="s">
        <v>122</v>
      </c>
      <c r="BC438" s="120" t="e">
        <f>IF(L438="základní",#REF!,0)</f>
        <v>#REF!</v>
      </c>
      <c r="BD438" s="120">
        <f>IF(L438="snížená",#REF!,0)</f>
        <v>0</v>
      </c>
      <c r="BE438" s="120">
        <f>IF(L438="zákl. přenesená",#REF!,0)</f>
        <v>0</v>
      </c>
      <c r="BF438" s="120">
        <f>IF(L438="sníž. přenesená",#REF!,0)</f>
        <v>0</v>
      </c>
      <c r="BG438" s="120">
        <f>IF(L438="nulová",#REF!,0)</f>
        <v>0</v>
      </c>
      <c r="BH438" s="8" t="s">
        <v>68</v>
      </c>
      <c r="BI438" s="120" t="e">
        <f>ROUND(#REF!*H438,2)</f>
        <v>#REF!</v>
      </c>
      <c r="BJ438" s="8" t="s">
        <v>217</v>
      </c>
      <c r="BK438" s="119" t="s">
        <v>1035</v>
      </c>
    </row>
    <row r="439" spans="2:63" s="1" customFormat="1" ht="19.5">
      <c r="B439" s="19"/>
      <c r="D439" s="121" t="s">
        <v>131</v>
      </c>
      <c r="F439" s="122" t="s">
        <v>1034</v>
      </c>
      <c r="J439" s="19"/>
      <c r="K439" s="123"/>
      <c r="R439" s="40"/>
      <c r="AR439" s="8" t="s">
        <v>131</v>
      </c>
      <c r="AS439" s="8" t="s">
        <v>70</v>
      </c>
    </row>
    <row r="440" spans="2:63" s="1" customFormat="1" ht="24.2" customHeight="1">
      <c r="B440" s="19"/>
      <c r="C440" s="110" t="s">
        <v>1036</v>
      </c>
      <c r="D440" s="110" t="s">
        <v>125</v>
      </c>
      <c r="E440" s="111" t="s">
        <v>1037</v>
      </c>
      <c r="F440" s="112" t="s">
        <v>1038</v>
      </c>
      <c r="G440" s="113" t="s">
        <v>247</v>
      </c>
      <c r="H440" s="114">
        <v>2479.3649999999998</v>
      </c>
      <c r="I440" s="112" t="s">
        <v>151</v>
      </c>
      <c r="J440" s="19"/>
      <c r="K440" s="115" t="s">
        <v>1</v>
      </c>
      <c r="L440" s="116" t="s">
        <v>27</v>
      </c>
      <c r="M440" s="117">
        <v>7.4999999999999997E-2</v>
      </c>
      <c r="N440" s="117">
        <f>M440*H440</f>
        <v>185.95237499999999</v>
      </c>
      <c r="O440" s="117">
        <v>1.05E-4</v>
      </c>
      <c r="P440" s="117">
        <f>O440*H440</f>
        <v>0.260333325</v>
      </c>
      <c r="Q440" s="117">
        <v>0</v>
      </c>
      <c r="R440" s="118">
        <f>Q440*H440</f>
        <v>0</v>
      </c>
      <c r="AP440" s="119" t="s">
        <v>217</v>
      </c>
      <c r="AR440" s="119" t="s">
        <v>125</v>
      </c>
      <c r="AS440" s="119" t="s">
        <v>70</v>
      </c>
      <c r="AW440" s="8" t="s">
        <v>122</v>
      </c>
      <c r="BC440" s="120" t="e">
        <f>IF(L440="základní",#REF!,0)</f>
        <v>#REF!</v>
      </c>
      <c r="BD440" s="120">
        <f>IF(L440="snížená",#REF!,0)</f>
        <v>0</v>
      </c>
      <c r="BE440" s="120">
        <f>IF(L440="zákl. přenesená",#REF!,0)</f>
        <v>0</v>
      </c>
      <c r="BF440" s="120">
        <f>IF(L440="sníž. přenesená",#REF!,0)</f>
        <v>0</v>
      </c>
      <c r="BG440" s="120">
        <f>IF(L440="nulová",#REF!,0)</f>
        <v>0</v>
      </c>
      <c r="BH440" s="8" t="s">
        <v>68</v>
      </c>
      <c r="BI440" s="120" t="e">
        <f>ROUND(#REF!*H440,2)</f>
        <v>#REF!</v>
      </c>
      <c r="BJ440" s="8" t="s">
        <v>217</v>
      </c>
      <c r="BK440" s="119" t="s">
        <v>1039</v>
      </c>
    </row>
    <row r="441" spans="2:63" s="1" customFormat="1" ht="19.5">
      <c r="B441" s="19"/>
      <c r="D441" s="121" t="s">
        <v>131</v>
      </c>
      <c r="F441" s="122" t="s">
        <v>1040</v>
      </c>
      <c r="J441" s="19"/>
      <c r="K441" s="123"/>
      <c r="R441" s="40"/>
      <c r="AR441" s="8" t="s">
        <v>131</v>
      </c>
      <c r="AS441" s="8" t="s">
        <v>70</v>
      </c>
    </row>
    <row r="442" spans="2:63" s="1" customFormat="1">
      <c r="B442" s="19"/>
      <c r="D442" s="125" t="s">
        <v>154</v>
      </c>
      <c r="F442" s="126" t="s">
        <v>1041</v>
      </c>
      <c r="J442" s="19"/>
      <c r="K442" s="123"/>
      <c r="R442" s="40"/>
      <c r="AR442" s="8" t="s">
        <v>154</v>
      </c>
      <c r="AS442" s="8" t="s">
        <v>70</v>
      </c>
    </row>
    <row r="443" spans="2:63" s="1" customFormat="1" ht="24.2" customHeight="1">
      <c r="B443" s="19"/>
      <c r="C443" s="110" t="s">
        <v>1042</v>
      </c>
      <c r="D443" s="110" t="s">
        <v>125</v>
      </c>
      <c r="E443" s="111" t="s">
        <v>1043</v>
      </c>
      <c r="F443" s="112" t="s">
        <v>1044</v>
      </c>
      <c r="G443" s="113" t="s">
        <v>247</v>
      </c>
      <c r="H443" s="114">
        <v>2479.3649999999998</v>
      </c>
      <c r="I443" s="112" t="s">
        <v>151</v>
      </c>
      <c r="J443" s="19"/>
      <c r="K443" s="115" t="s">
        <v>1</v>
      </c>
      <c r="L443" s="116" t="s">
        <v>27</v>
      </c>
      <c r="M443" s="117">
        <v>0.189</v>
      </c>
      <c r="N443" s="117">
        <f>M443*H443</f>
        <v>468.59998499999995</v>
      </c>
      <c r="O443" s="117">
        <v>7.2480000000000005E-4</v>
      </c>
      <c r="P443" s="117">
        <f>O443*H443</f>
        <v>1.797043752</v>
      </c>
      <c r="Q443" s="117">
        <v>0</v>
      </c>
      <c r="R443" s="118">
        <f>Q443*H443</f>
        <v>0</v>
      </c>
      <c r="AP443" s="119" t="s">
        <v>217</v>
      </c>
      <c r="AR443" s="119" t="s">
        <v>125</v>
      </c>
      <c r="AS443" s="119" t="s">
        <v>70</v>
      </c>
      <c r="AW443" s="8" t="s">
        <v>122</v>
      </c>
      <c r="BC443" s="120" t="e">
        <f>IF(L443="základní",#REF!,0)</f>
        <v>#REF!</v>
      </c>
      <c r="BD443" s="120">
        <f>IF(L443="snížená",#REF!,0)</f>
        <v>0</v>
      </c>
      <c r="BE443" s="120">
        <f>IF(L443="zákl. přenesená",#REF!,0)</f>
        <v>0</v>
      </c>
      <c r="BF443" s="120">
        <f>IF(L443="sníž. přenesená",#REF!,0)</f>
        <v>0</v>
      </c>
      <c r="BG443" s="120">
        <f>IF(L443="nulová",#REF!,0)</f>
        <v>0</v>
      </c>
      <c r="BH443" s="8" t="s">
        <v>68</v>
      </c>
      <c r="BI443" s="120" t="e">
        <f>ROUND(#REF!*H443,2)</f>
        <v>#REF!</v>
      </c>
      <c r="BJ443" s="8" t="s">
        <v>217</v>
      </c>
      <c r="BK443" s="119" t="s">
        <v>1045</v>
      </c>
    </row>
    <row r="444" spans="2:63" s="1" customFormat="1" ht="29.25">
      <c r="B444" s="19"/>
      <c r="D444" s="121" t="s">
        <v>131</v>
      </c>
      <c r="F444" s="122" t="s">
        <v>1046</v>
      </c>
      <c r="J444" s="19"/>
      <c r="K444" s="123"/>
      <c r="R444" s="40"/>
      <c r="AR444" s="8" t="s">
        <v>131</v>
      </c>
      <c r="AS444" s="8" t="s">
        <v>70</v>
      </c>
    </row>
    <row r="445" spans="2:63" s="1" customFormat="1">
      <c r="B445" s="19"/>
      <c r="D445" s="125" t="s">
        <v>154</v>
      </c>
      <c r="F445" s="126" t="s">
        <v>1047</v>
      </c>
      <c r="J445" s="19"/>
      <c r="K445" s="123"/>
      <c r="R445" s="40"/>
      <c r="AR445" s="8" t="s">
        <v>154</v>
      </c>
      <c r="AS445" s="8" t="s">
        <v>70</v>
      </c>
    </row>
    <row r="446" spans="2:63" s="1" customFormat="1" ht="24.2" customHeight="1">
      <c r="B446" s="19"/>
      <c r="C446" s="110" t="s">
        <v>1048</v>
      </c>
      <c r="D446" s="110" t="s">
        <v>125</v>
      </c>
      <c r="E446" s="111" t="s">
        <v>1049</v>
      </c>
      <c r="F446" s="112" t="s">
        <v>1050</v>
      </c>
      <c r="G446" s="113" t="s">
        <v>247</v>
      </c>
      <c r="H446" s="114">
        <v>2479.3649999999998</v>
      </c>
      <c r="I446" s="112" t="s">
        <v>151</v>
      </c>
      <c r="J446" s="19"/>
      <c r="K446" s="115" t="s">
        <v>1</v>
      </c>
      <c r="L446" s="116" t="s">
        <v>27</v>
      </c>
      <c r="M446" s="117">
        <v>0</v>
      </c>
      <c r="N446" s="117">
        <f>M446*H446</f>
        <v>0</v>
      </c>
      <c r="O446" s="117">
        <v>4.4100000000000001E-5</v>
      </c>
      <c r="P446" s="117">
        <f>O446*H446</f>
        <v>0.10933999649999999</v>
      </c>
      <c r="Q446" s="117">
        <v>0</v>
      </c>
      <c r="R446" s="118">
        <f>Q446*H446</f>
        <v>0</v>
      </c>
      <c r="AP446" s="119" t="s">
        <v>217</v>
      </c>
      <c r="AR446" s="119" t="s">
        <v>125</v>
      </c>
      <c r="AS446" s="119" t="s">
        <v>70</v>
      </c>
      <c r="AW446" s="8" t="s">
        <v>122</v>
      </c>
      <c r="BC446" s="120" t="e">
        <f>IF(L446="základní",#REF!,0)</f>
        <v>#REF!</v>
      </c>
      <c r="BD446" s="120">
        <f>IF(L446="snížená",#REF!,0)</f>
        <v>0</v>
      </c>
      <c r="BE446" s="120">
        <f>IF(L446="zákl. přenesená",#REF!,0)</f>
        <v>0</v>
      </c>
      <c r="BF446" s="120">
        <f>IF(L446="sníž. přenesená",#REF!,0)</f>
        <v>0</v>
      </c>
      <c r="BG446" s="120">
        <f>IF(L446="nulová",#REF!,0)</f>
        <v>0</v>
      </c>
      <c r="BH446" s="8" t="s">
        <v>68</v>
      </c>
      <c r="BI446" s="120" t="e">
        <f>ROUND(#REF!*H446,2)</f>
        <v>#REF!</v>
      </c>
      <c r="BJ446" s="8" t="s">
        <v>217</v>
      </c>
      <c r="BK446" s="119" t="s">
        <v>1051</v>
      </c>
    </row>
    <row r="447" spans="2:63" s="1" customFormat="1" ht="29.25">
      <c r="B447" s="19"/>
      <c r="D447" s="121" t="s">
        <v>131</v>
      </c>
      <c r="F447" s="122" t="s">
        <v>1052</v>
      </c>
      <c r="J447" s="19"/>
      <c r="K447" s="123"/>
      <c r="R447" s="40"/>
      <c r="AR447" s="8" t="s">
        <v>131</v>
      </c>
      <c r="AS447" s="8" t="s">
        <v>70</v>
      </c>
    </row>
    <row r="448" spans="2:63" s="1" customFormat="1">
      <c r="B448" s="19"/>
      <c r="D448" s="125" t="s">
        <v>154</v>
      </c>
      <c r="F448" s="126" t="s">
        <v>1053</v>
      </c>
      <c r="J448" s="19"/>
      <c r="K448" s="123"/>
      <c r="R448" s="40"/>
      <c r="AR448" s="8" t="s">
        <v>154</v>
      </c>
      <c r="AS448" s="8" t="s">
        <v>70</v>
      </c>
    </row>
    <row r="449" spans="2:63" s="1" customFormat="1" ht="33" customHeight="1">
      <c r="B449" s="19"/>
      <c r="C449" s="110" t="s">
        <v>1054</v>
      </c>
      <c r="D449" s="110" t="s">
        <v>125</v>
      </c>
      <c r="E449" s="111" t="s">
        <v>1055</v>
      </c>
      <c r="F449" s="112" t="s">
        <v>1056</v>
      </c>
      <c r="G449" s="113" t="s">
        <v>247</v>
      </c>
      <c r="H449" s="114">
        <v>2479.3649999999998</v>
      </c>
      <c r="I449" s="112" t="s">
        <v>151</v>
      </c>
      <c r="J449" s="19"/>
      <c r="K449" s="115" t="s">
        <v>1</v>
      </c>
      <c r="L449" s="116" t="s">
        <v>27</v>
      </c>
      <c r="M449" s="117">
        <v>0</v>
      </c>
      <c r="N449" s="117">
        <f>M449*H449</f>
        <v>0</v>
      </c>
      <c r="O449" s="117">
        <v>1.7289999999999999E-5</v>
      </c>
      <c r="P449" s="117">
        <f>O449*H449</f>
        <v>4.2868220849999993E-2</v>
      </c>
      <c r="Q449" s="117">
        <v>0</v>
      </c>
      <c r="R449" s="118">
        <f>Q449*H449</f>
        <v>0</v>
      </c>
      <c r="AP449" s="119" t="s">
        <v>217</v>
      </c>
      <c r="AR449" s="119" t="s">
        <v>125</v>
      </c>
      <c r="AS449" s="119" t="s">
        <v>70</v>
      </c>
      <c r="AW449" s="8" t="s">
        <v>122</v>
      </c>
      <c r="BC449" s="120" t="e">
        <f>IF(L449="základní",#REF!,0)</f>
        <v>#REF!</v>
      </c>
      <c r="BD449" s="120">
        <f>IF(L449="snížená",#REF!,0)</f>
        <v>0</v>
      </c>
      <c r="BE449" s="120">
        <f>IF(L449="zákl. přenesená",#REF!,0)</f>
        <v>0</v>
      </c>
      <c r="BF449" s="120">
        <f>IF(L449="sníž. přenesená",#REF!,0)</f>
        <v>0</v>
      </c>
      <c r="BG449" s="120">
        <f>IF(L449="nulová",#REF!,0)</f>
        <v>0</v>
      </c>
      <c r="BH449" s="8" t="s">
        <v>68</v>
      </c>
      <c r="BI449" s="120" t="e">
        <f>ROUND(#REF!*H449,2)</f>
        <v>#REF!</v>
      </c>
      <c r="BJ449" s="8" t="s">
        <v>217</v>
      </c>
      <c r="BK449" s="119" t="s">
        <v>1057</v>
      </c>
    </row>
    <row r="450" spans="2:63" s="1" customFormat="1" ht="19.5">
      <c r="B450" s="19"/>
      <c r="D450" s="121" t="s">
        <v>131</v>
      </c>
      <c r="F450" s="122" t="s">
        <v>1058</v>
      </c>
      <c r="J450" s="19"/>
      <c r="K450" s="123"/>
      <c r="R450" s="40"/>
      <c r="AR450" s="8" t="s">
        <v>131</v>
      </c>
      <c r="AS450" s="8" t="s">
        <v>70</v>
      </c>
    </row>
    <row r="451" spans="2:63" s="1" customFormat="1">
      <c r="B451" s="19"/>
      <c r="D451" s="125" t="s">
        <v>154</v>
      </c>
      <c r="F451" s="126" t="s">
        <v>1059</v>
      </c>
      <c r="J451" s="19"/>
      <c r="K451" s="123"/>
      <c r="R451" s="40"/>
      <c r="AR451" s="8" t="s">
        <v>154</v>
      </c>
      <c r="AS451" s="8" t="s">
        <v>70</v>
      </c>
    </row>
    <row r="452" spans="2:63" s="1" customFormat="1" ht="24.2" customHeight="1">
      <c r="B452" s="19"/>
      <c r="C452" s="110" t="s">
        <v>1060</v>
      </c>
      <c r="D452" s="110" t="s">
        <v>125</v>
      </c>
      <c r="E452" s="111" t="s">
        <v>1061</v>
      </c>
      <c r="F452" s="112" t="s">
        <v>1062</v>
      </c>
      <c r="G452" s="113" t="s">
        <v>159</v>
      </c>
      <c r="H452" s="114">
        <v>2479.3649999999998</v>
      </c>
      <c r="I452" s="112" t="s">
        <v>151</v>
      </c>
      <c r="J452" s="19"/>
      <c r="K452" s="115" t="s">
        <v>1</v>
      </c>
      <c r="L452" s="116" t="s">
        <v>27</v>
      </c>
      <c r="M452" s="117">
        <v>2.5999999999999999E-2</v>
      </c>
      <c r="N452" s="117">
        <f>M452*H452</f>
        <v>64.463489999999993</v>
      </c>
      <c r="O452" s="117">
        <v>0</v>
      </c>
      <c r="P452" s="117">
        <f>O452*H452</f>
        <v>0</v>
      </c>
      <c r="Q452" s="117">
        <v>0</v>
      </c>
      <c r="R452" s="118">
        <f>Q452*H452</f>
        <v>0</v>
      </c>
      <c r="AP452" s="119" t="s">
        <v>217</v>
      </c>
      <c r="AR452" s="119" t="s">
        <v>125</v>
      </c>
      <c r="AS452" s="119" t="s">
        <v>70</v>
      </c>
      <c r="AW452" s="8" t="s">
        <v>122</v>
      </c>
      <c r="BC452" s="120" t="e">
        <f>IF(L452="základní",#REF!,0)</f>
        <v>#REF!</v>
      </c>
      <c r="BD452" s="120">
        <f>IF(L452="snížená",#REF!,0)</f>
        <v>0</v>
      </c>
      <c r="BE452" s="120">
        <f>IF(L452="zákl. přenesená",#REF!,0)</f>
        <v>0</v>
      </c>
      <c r="BF452" s="120">
        <f>IF(L452="sníž. přenesená",#REF!,0)</f>
        <v>0</v>
      </c>
      <c r="BG452" s="120">
        <f>IF(L452="nulová",#REF!,0)</f>
        <v>0</v>
      </c>
      <c r="BH452" s="8" t="s">
        <v>68</v>
      </c>
      <c r="BI452" s="120" t="e">
        <f>ROUND(#REF!*H452,2)</f>
        <v>#REF!</v>
      </c>
      <c r="BJ452" s="8" t="s">
        <v>217</v>
      </c>
      <c r="BK452" s="119" t="s">
        <v>1063</v>
      </c>
    </row>
    <row r="453" spans="2:63" s="1" customFormat="1" ht="19.5">
      <c r="B453" s="19"/>
      <c r="D453" s="121" t="s">
        <v>131</v>
      </c>
      <c r="F453" s="122" t="s">
        <v>1064</v>
      </c>
      <c r="J453" s="19"/>
      <c r="K453" s="123"/>
      <c r="R453" s="40"/>
      <c r="AR453" s="8" t="s">
        <v>131</v>
      </c>
      <c r="AS453" s="8" t="s">
        <v>70</v>
      </c>
    </row>
    <row r="454" spans="2:63" s="1" customFormat="1">
      <c r="B454" s="19"/>
      <c r="D454" s="125" t="s">
        <v>154</v>
      </c>
      <c r="F454" s="126" t="s">
        <v>1065</v>
      </c>
      <c r="J454" s="19"/>
      <c r="K454" s="123"/>
      <c r="R454" s="40"/>
      <c r="AR454" s="8" t="s">
        <v>154</v>
      </c>
      <c r="AS454" s="8" t="s">
        <v>70</v>
      </c>
    </row>
    <row r="455" spans="2:63" s="1" customFormat="1" ht="24.2" customHeight="1">
      <c r="B455" s="19"/>
      <c r="C455" s="110" t="s">
        <v>1066</v>
      </c>
      <c r="D455" s="110" t="s">
        <v>125</v>
      </c>
      <c r="E455" s="111" t="s">
        <v>1067</v>
      </c>
      <c r="F455" s="112" t="s">
        <v>1068</v>
      </c>
      <c r="G455" s="113" t="s">
        <v>247</v>
      </c>
      <c r="H455" s="114">
        <v>1559.528</v>
      </c>
      <c r="I455" s="112" t="s">
        <v>151</v>
      </c>
      <c r="J455" s="19"/>
      <c r="K455" s="115" t="s">
        <v>1</v>
      </c>
      <c r="L455" s="116" t="s">
        <v>27</v>
      </c>
      <c r="M455" s="117">
        <v>0.23300000000000001</v>
      </c>
      <c r="N455" s="117">
        <f>M455*H455</f>
        <v>363.370024</v>
      </c>
      <c r="O455" s="117">
        <v>3.3159999999999998E-4</v>
      </c>
      <c r="P455" s="117">
        <f>O455*H455</f>
        <v>0.51713948479999994</v>
      </c>
      <c r="Q455" s="117">
        <v>0</v>
      </c>
      <c r="R455" s="118">
        <f>Q455*H455</f>
        <v>0</v>
      </c>
      <c r="AP455" s="119" t="s">
        <v>217</v>
      </c>
      <c r="AR455" s="119" t="s">
        <v>125</v>
      </c>
      <c r="AS455" s="119" t="s">
        <v>70</v>
      </c>
      <c r="AW455" s="8" t="s">
        <v>122</v>
      </c>
      <c r="BC455" s="120" t="e">
        <f>IF(L455="základní",#REF!,0)</f>
        <v>#REF!</v>
      </c>
      <c r="BD455" s="120">
        <f>IF(L455="snížená",#REF!,0)</f>
        <v>0</v>
      </c>
      <c r="BE455" s="120">
        <f>IF(L455="zákl. přenesená",#REF!,0)</f>
        <v>0</v>
      </c>
      <c r="BF455" s="120">
        <f>IF(L455="sníž. přenesená",#REF!,0)</f>
        <v>0</v>
      </c>
      <c r="BG455" s="120">
        <f>IF(L455="nulová",#REF!,0)</f>
        <v>0</v>
      </c>
      <c r="BH455" s="8" t="s">
        <v>68</v>
      </c>
      <c r="BI455" s="120" t="e">
        <f>ROUND(#REF!*H455,2)</f>
        <v>#REF!</v>
      </c>
      <c r="BJ455" s="8" t="s">
        <v>217</v>
      </c>
      <c r="BK455" s="119" t="s">
        <v>1069</v>
      </c>
    </row>
    <row r="456" spans="2:63" s="1" customFormat="1" ht="29.25">
      <c r="B456" s="19"/>
      <c r="D456" s="121" t="s">
        <v>131</v>
      </c>
      <c r="F456" s="122" t="s">
        <v>1070</v>
      </c>
      <c r="J456" s="19"/>
      <c r="K456" s="123"/>
      <c r="R456" s="40"/>
      <c r="AR456" s="8" t="s">
        <v>131</v>
      </c>
      <c r="AS456" s="8" t="s">
        <v>70</v>
      </c>
    </row>
    <row r="457" spans="2:63" s="1" customFormat="1">
      <c r="B457" s="19"/>
      <c r="D457" s="125" t="s">
        <v>154</v>
      </c>
      <c r="F457" s="126" t="s">
        <v>1071</v>
      </c>
      <c r="J457" s="19"/>
      <c r="K457" s="123"/>
      <c r="R457" s="40"/>
      <c r="AR457" s="8" t="s">
        <v>154</v>
      </c>
      <c r="AS457" s="8" t="s">
        <v>70</v>
      </c>
    </row>
    <row r="458" spans="2:63" s="1" customFormat="1" ht="24.2" customHeight="1">
      <c r="B458" s="19"/>
      <c r="C458" s="110" t="s">
        <v>1072</v>
      </c>
      <c r="D458" s="110" t="s">
        <v>125</v>
      </c>
      <c r="E458" s="111" t="s">
        <v>1073</v>
      </c>
      <c r="F458" s="112" t="s">
        <v>1074</v>
      </c>
      <c r="G458" s="113" t="s">
        <v>247</v>
      </c>
      <c r="H458" s="114">
        <v>233.36500000000001</v>
      </c>
      <c r="I458" s="112" t="s">
        <v>151</v>
      </c>
      <c r="J458" s="19"/>
      <c r="K458" s="115" t="s">
        <v>1</v>
      </c>
      <c r="L458" s="116" t="s">
        <v>27</v>
      </c>
      <c r="M458" s="117">
        <v>0.26600000000000001</v>
      </c>
      <c r="N458" s="117">
        <f>M458*H458</f>
        <v>62.075090000000003</v>
      </c>
      <c r="O458" s="117">
        <v>5.0299999999999997E-4</v>
      </c>
      <c r="P458" s="117">
        <f>O458*H458</f>
        <v>0.11738259499999999</v>
      </c>
      <c r="Q458" s="117">
        <v>0</v>
      </c>
      <c r="R458" s="118">
        <f>Q458*H458</f>
        <v>0</v>
      </c>
      <c r="AP458" s="119" t="s">
        <v>217</v>
      </c>
      <c r="AR458" s="119" t="s">
        <v>125</v>
      </c>
      <c r="AS458" s="119" t="s">
        <v>70</v>
      </c>
      <c r="AW458" s="8" t="s">
        <v>122</v>
      </c>
      <c r="BC458" s="120" t="e">
        <f>IF(L458="základní",#REF!,0)</f>
        <v>#REF!</v>
      </c>
      <c r="BD458" s="120">
        <f>IF(L458="snížená",#REF!,0)</f>
        <v>0</v>
      </c>
      <c r="BE458" s="120">
        <f>IF(L458="zákl. přenesená",#REF!,0)</f>
        <v>0</v>
      </c>
      <c r="BF458" s="120">
        <f>IF(L458="sníž. přenesená",#REF!,0)</f>
        <v>0</v>
      </c>
      <c r="BG458" s="120">
        <f>IF(L458="nulová",#REF!,0)</f>
        <v>0</v>
      </c>
      <c r="BH458" s="8" t="s">
        <v>68</v>
      </c>
      <c r="BI458" s="120" t="e">
        <f>ROUND(#REF!*H458,2)</f>
        <v>#REF!</v>
      </c>
      <c r="BJ458" s="8" t="s">
        <v>217</v>
      </c>
      <c r="BK458" s="119" t="s">
        <v>1075</v>
      </c>
    </row>
    <row r="459" spans="2:63" s="1" customFormat="1" ht="19.5">
      <c r="B459" s="19"/>
      <c r="D459" s="121" t="s">
        <v>131</v>
      </c>
      <c r="F459" s="122" t="s">
        <v>1076</v>
      </c>
      <c r="J459" s="19"/>
      <c r="K459" s="123"/>
      <c r="R459" s="40"/>
      <c r="AR459" s="8" t="s">
        <v>131</v>
      </c>
      <c r="AS459" s="8" t="s">
        <v>70</v>
      </c>
    </row>
    <row r="460" spans="2:63" s="1" customFormat="1">
      <c r="B460" s="19"/>
      <c r="D460" s="125" t="s">
        <v>154</v>
      </c>
      <c r="F460" s="126" t="s">
        <v>1077</v>
      </c>
      <c r="J460" s="19"/>
      <c r="K460" s="123"/>
      <c r="R460" s="40"/>
      <c r="AR460" s="8" t="s">
        <v>154</v>
      </c>
      <c r="AS460" s="8" t="s">
        <v>70</v>
      </c>
    </row>
    <row r="461" spans="2:63" s="100" customFormat="1" ht="22.9" customHeight="1">
      <c r="B461" s="101"/>
      <c r="D461" s="102" t="s">
        <v>59</v>
      </c>
      <c r="E461" s="109" t="s">
        <v>1078</v>
      </c>
      <c r="F461" s="109" t="s">
        <v>1079</v>
      </c>
      <c r="J461" s="101"/>
      <c r="K461" s="104"/>
      <c r="N461" s="105">
        <f>SUM(N462:N469)</f>
        <v>132.39453500000002</v>
      </c>
      <c r="P461" s="105">
        <f>SUM(P462:P469)</f>
        <v>0.32291350000000002</v>
      </c>
      <c r="R461" s="106">
        <f>SUM(R462:R469)</f>
        <v>0</v>
      </c>
      <c r="AP461" s="102" t="s">
        <v>70</v>
      </c>
      <c r="AR461" s="107" t="s">
        <v>59</v>
      </c>
      <c r="AS461" s="107" t="s">
        <v>68</v>
      </c>
      <c r="AW461" s="102" t="s">
        <v>122</v>
      </c>
      <c r="BI461" s="108" t="e">
        <f>SUM(BI462:BI469)</f>
        <v>#REF!</v>
      </c>
    </row>
    <row r="462" spans="2:63" s="1" customFormat="1" ht="24.2" customHeight="1">
      <c r="B462" s="19"/>
      <c r="C462" s="110" t="s">
        <v>1080</v>
      </c>
      <c r="D462" s="110" t="s">
        <v>125</v>
      </c>
      <c r="E462" s="111" t="s">
        <v>1081</v>
      </c>
      <c r="F462" s="112" t="s">
        <v>1082</v>
      </c>
      <c r="G462" s="113" t="s">
        <v>247</v>
      </c>
      <c r="H462" s="114">
        <v>248.39500000000001</v>
      </c>
      <c r="I462" s="112" t="s">
        <v>151</v>
      </c>
      <c r="J462" s="19"/>
      <c r="K462" s="115" t="s">
        <v>1</v>
      </c>
      <c r="L462" s="116" t="s">
        <v>27</v>
      </c>
      <c r="M462" s="117">
        <v>0.53300000000000003</v>
      </c>
      <c r="N462" s="117">
        <f>M462*H462</f>
        <v>132.39453500000002</v>
      </c>
      <c r="O462" s="117">
        <v>0</v>
      </c>
      <c r="P462" s="117">
        <f>O462*H462</f>
        <v>0</v>
      </c>
      <c r="Q462" s="117">
        <v>0</v>
      </c>
      <c r="R462" s="118">
        <f>Q462*H462</f>
        <v>0</v>
      </c>
      <c r="AP462" s="119" t="s">
        <v>217</v>
      </c>
      <c r="AR462" s="119" t="s">
        <v>125</v>
      </c>
      <c r="AS462" s="119" t="s">
        <v>70</v>
      </c>
      <c r="AW462" s="8" t="s">
        <v>122</v>
      </c>
      <c r="BC462" s="120" t="e">
        <f>IF(L462="základní",#REF!,0)</f>
        <v>#REF!</v>
      </c>
      <c r="BD462" s="120">
        <f>IF(L462="snížená",#REF!,0)</f>
        <v>0</v>
      </c>
      <c r="BE462" s="120">
        <f>IF(L462="zákl. přenesená",#REF!,0)</f>
        <v>0</v>
      </c>
      <c r="BF462" s="120">
        <f>IF(L462="sníž. přenesená",#REF!,0)</f>
        <v>0</v>
      </c>
      <c r="BG462" s="120">
        <f>IF(L462="nulová",#REF!,0)</f>
        <v>0</v>
      </c>
      <c r="BH462" s="8" t="s">
        <v>68</v>
      </c>
      <c r="BI462" s="120" t="e">
        <f>ROUND(#REF!*H462,2)</f>
        <v>#REF!</v>
      </c>
      <c r="BJ462" s="8" t="s">
        <v>217</v>
      </c>
      <c r="BK462" s="119" t="s">
        <v>1083</v>
      </c>
    </row>
    <row r="463" spans="2:63" s="1" customFormat="1" ht="19.5">
      <c r="B463" s="19"/>
      <c r="D463" s="121" t="s">
        <v>131</v>
      </c>
      <c r="F463" s="122" t="s">
        <v>1084</v>
      </c>
      <c r="J463" s="19"/>
      <c r="K463" s="123"/>
      <c r="R463" s="40"/>
      <c r="AR463" s="8" t="s">
        <v>131</v>
      </c>
      <c r="AS463" s="8" t="s">
        <v>70</v>
      </c>
    </row>
    <row r="464" spans="2:63" s="1" customFormat="1">
      <c r="B464" s="19"/>
      <c r="D464" s="125" t="s">
        <v>154</v>
      </c>
      <c r="F464" s="126" t="s">
        <v>1085</v>
      </c>
      <c r="J464" s="19"/>
      <c r="K464" s="123"/>
      <c r="R464" s="40"/>
      <c r="AR464" s="8" t="s">
        <v>154</v>
      </c>
      <c r="AS464" s="8" t="s">
        <v>70</v>
      </c>
    </row>
    <row r="465" spans="2:63" s="1" customFormat="1" ht="16.5" customHeight="1">
      <c r="B465" s="19"/>
      <c r="C465" s="127" t="s">
        <v>1086</v>
      </c>
      <c r="D465" s="127" t="s">
        <v>224</v>
      </c>
      <c r="E465" s="128" t="s">
        <v>1087</v>
      </c>
      <c r="F465" s="129" t="s">
        <v>1088</v>
      </c>
      <c r="G465" s="130" t="s">
        <v>247</v>
      </c>
      <c r="H465" s="131">
        <v>248.39500000000001</v>
      </c>
      <c r="I465" s="129" t="s">
        <v>151</v>
      </c>
      <c r="J465" s="132"/>
      <c r="K465" s="133" t="s">
        <v>1</v>
      </c>
      <c r="L465" s="134" t="s">
        <v>27</v>
      </c>
      <c r="M465" s="117">
        <v>0</v>
      </c>
      <c r="N465" s="117">
        <f>M465*H465</f>
        <v>0</v>
      </c>
      <c r="O465" s="117">
        <v>1.2999999999999999E-3</v>
      </c>
      <c r="P465" s="117">
        <f>O465*H465</f>
        <v>0.32291350000000002</v>
      </c>
      <c r="Q465" s="117">
        <v>0</v>
      </c>
      <c r="R465" s="118">
        <f>Q465*H465</f>
        <v>0</v>
      </c>
      <c r="AP465" s="119" t="s">
        <v>227</v>
      </c>
      <c r="AR465" s="119" t="s">
        <v>224</v>
      </c>
      <c r="AS465" s="119" t="s">
        <v>70</v>
      </c>
      <c r="AW465" s="8" t="s">
        <v>122</v>
      </c>
      <c r="BC465" s="120" t="e">
        <f>IF(L465="základní",#REF!,0)</f>
        <v>#REF!</v>
      </c>
      <c r="BD465" s="120">
        <f>IF(L465="snížená",#REF!,0)</f>
        <v>0</v>
      </c>
      <c r="BE465" s="120">
        <f>IF(L465="zákl. přenesená",#REF!,0)</f>
        <v>0</v>
      </c>
      <c r="BF465" s="120">
        <f>IF(L465="sníž. přenesená",#REF!,0)</f>
        <v>0</v>
      </c>
      <c r="BG465" s="120">
        <f>IF(L465="nulová",#REF!,0)</f>
        <v>0</v>
      </c>
      <c r="BH465" s="8" t="s">
        <v>68</v>
      </c>
      <c r="BI465" s="120" t="e">
        <f>ROUND(#REF!*H465,2)</f>
        <v>#REF!</v>
      </c>
      <c r="BJ465" s="8" t="s">
        <v>217</v>
      </c>
      <c r="BK465" s="119" t="s">
        <v>1089</v>
      </c>
    </row>
    <row r="466" spans="2:63" s="1" customFormat="1">
      <c r="B466" s="19"/>
      <c r="D466" s="121" t="s">
        <v>131</v>
      </c>
      <c r="F466" s="122" t="s">
        <v>1088</v>
      </c>
      <c r="J466" s="19"/>
      <c r="K466" s="123"/>
      <c r="R466" s="40"/>
      <c r="AR466" s="8" t="s">
        <v>131</v>
      </c>
      <c r="AS466" s="8" t="s">
        <v>70</v>
      </c>
    </row>
    <row r="467" spans="2:63" s="1" customFormat="1" ht="24.2" customHeight="1">
      <c r="B467" s="19"/>
      <c r="C467" s="110" t="s">
        <v>1090</v>
      </c>
      <c r="D467" s="110" t="s">
        <v>125</v>
      </c>
      <c r="E467" s="111" t="s">
        <v>1091</v>
      </c>
      <c r="F467" s="112" t="s">
        <v>1092</v>
      </c>
      <c r="G467" s="113" t="s">
        <v>327</v>
      </c>
      <c r="H467" s="114">
        <v>1813.2840000000001</v>
      </c>
      <c r="I467" s="112" t="s">
        <v>151</v>
      </c>
      <c r="J467" s="19"/>
      <c r="K467" s="115" t="s">
        <v>1</v>
      </c>
      <c r="L467" s="116" t="s">
        <v>27</v>
      </c>
      <c r="M467" s="117">
        <v>0</v>
      </c>
      <c r="N467" s="117">
        <f>M467*H467</f>
        <v>0</v>
      </c>
      <c r="O467" s="117">
        <v>0</v>
      </c>
      <c r="P467" s="117">
        <f>O467*H467</f>
        <v>0</v>
      </c>
      <c r="Q467" s="117">
        <v>0</v>
      </c>
      <c r="R467" s="118">
        <f>Q467*H467</f>
        <v>0</v>
      </c>
      <c r="AP467" s="119" t="s">
        <v>217</v>
      </c>
      <c r="AR467" s="119" t="s">
        <v>125</v>
      </c>
      <c r="AS467" s="119" t="s">
        <v>70</v>
      </c>
      <c r="AW467" s="8" t="s">
        <v>122</v>
      </c>
      <c r="BC467" s="120" t="e">
        <f>IF(L467="základní",#REF!,0)</f>
        <v>#REF!</v>
      </c>
      <c r="BD467" s="120">
        <f>IF(L467="snížená",#REF!,0)</f>
        <v>0</v>
      </c>
      <c r="BE467" s="120">
        <f>IF(L467="zákl. přenesená",#REF!,0)</f>
        <v>0</v>
      </c>
      <c r="BF467" s="120">
        <f>IF(L467="sníž. přenesená",#REF!,0)</f>
        <v>0</v>
      </c>
      <c r="BG467" s="120">
        <f>IF(L467="nulová",#REF!,0)</f>
        <v>0</v>
      </c>
      <c r="BH467" s="8" t="s">
        <v>68</v>
      </c>
      <c r="BI467" s="120" t="e">
        <f>ROUND(#REF!*H467,2)</f>
        <v>#REF!</v>
      </c>
      <c r="BJ467" s="8" t="s">
        <v>217</v>
      </c>
      <c r="BK467" s="119" t="s">
        <v>1093</v>
      </c>
    </row>
    <row r="468" spans="2:63" s="1" customFormat="1" ht="29.25">
      <c r="B468" s="19"/>
      <c r="D468" s="121" t="s">
        <v>131</v>
      </c>
      <c r="F468" s="122" t="s">
        <v>1094</v>
      </c>
      <c r="J468" s="19"/>
      <c r="K468" s="123"/>
      <c r="R468" s="40"/>
      <c r="AR468" s="8" t="s">
        <v>131</v>
      </c>
      <c r="AS468" s="8" t="s">
        <v>70</v>
      </c>
    </row>
    <row r="469" spans="2:63" s="1" customFormat="1">
      <c r="B469" s="19"/>
      <c r="D469" s="125" t="s">
        <v>154</v>
      </c>
      <c r="F469" s="126" t="s">
        <v>1095</v>
      </c>
      <c r="J469" s="19"/>
      <c r="K469" s="123"/>
      <c r="R469" s="40"/>
      <c r="AR469" s="8" t="s">
        <v>154</v>
      </c>
      <c r="AS469" s="8" t="s">
        <v>70</v>
      </c>
    </row>
    <row r="470" spans="2:63" s="100" customFormat="1" ht="25.9" customHeight="1">
      <c r="B470" s="101"/>
      <c r="D470" s="102" t="s">
        <v>59</v>
      </c>
      <c r="E470" s="103" t="s">
        <v>1096</v>
      </c>
      <c r="F470" s="103" t="s">
        <v>1097</v>
      </c>
      <c r="J470" s="101"/>
      <c r="K470" s="104"/>
      <c r="N470" s="105">
        <f>SUM(N471:N478)</f>
        <v>0</v>
      </c>
      <c r="P470" s="105">
        <f>SUM(P471:P478)</f>
        <v>0</v>
      </c>
      <c r="R470" s="106">
        <f>SUM(R471:R478)</f>
        <v>0</v>
      </c>
      <c r="AP470" s="102" t="s">
        <v>68</v>
      </c>
      <c r="AR470" s="107" t="s">
        <v>59</v>
      </c>
      <c r="AS470" s="107" t="s">
        <v>60</v>
      </c>
      <c r="AW470" s="102" t="s">
        <v>122</v>
      </c>
      <c r="BI470" s="108" t="e">
        <f>SUM(BI471:BI478)</f>
        <v>#REF!</v>
      </c>
    </row>
    <row r="471" spans="2:63" s="1" customFormat="1" ht="24.2" customHeight="1">
      <c r="B471" s="19"/>
      <c r="C471" s="110" t="s">
        <v>1098</v>
      </c>
      <c r="D471" s="110" t="s">
        <v>125</v>
      </c>
      <c r="E471" s="111" t="s">
        <v>1099</v>
      </c>
      <c r="F471" s="112" t="s">
        <v>1100</v>
      </c>
      <c r="G471" s="113" t="s">
        <v>134</v>
      </c>
      <c r="H471" s="114">
        <v>9</v>
      </c>
      <c r="I471" s="112" t="s">
        <v>1</v>
      </c>
      <c r="J471" s="19"/>
      <c r="K471" s="115" t="s">
        <v>1</v>
      </c>
      <c r="L471" s="116" t="s">
        <v>27</v>
      </c>
      <c r="M471" s="117">
        <v>0</v>
      </c>
      <c r="N471" s="117">
        <f>M471*H471</f>
        <v>0</v>
      </c>
      <c r="O471" s="117">
        <v>0</v>
      </c>
      <c r="P471" s="117">
        <f>O471*H471</f>
        <v>0</v>
      </c>
      <c r="Q471" s="117">
        <v>0</v>
      </c>
      <c r="R471" s="118">
        <f>Q471*H471</f>
        <v>0</v>
      </c>
      <c r="AP471" s="119" t="s">
        <v>129</v>
      </c>
      <c r="AR471" s="119" t="s">
        <v>125</v>
      </c>
      <c r="AS471" s="119" t="s">
        <v>68</v>
      </c>
      <c r="AW471" s="8" t="s">
        <v>122</v>
      </c>
      <c r="BC471" s="120" t="e">
        <f>IF(L471="základní",#REF!,0)</f>
        <v>#REF!</v>
      </c>
      <c r="BD471" s="120">
        <f>IF(L471="snížená",#REF!,0)</f>
        <v>0</v>
      </c>
      <c r="BE471" s="120">
        <f>IF(L471="zákl. přenesená",#REF!,0)</f>
        <v>0</v>
      </c>
      <c r="BF471" s="120">
        <f>IF(L471="sníž. přenesená",#REF!,0)</f>
        <v>0</v>
      </c>
      <c r="BG471" s="120">
        <f>IF(L471="nulová",#REF!,0)</f>
        <v>0</v>
      </c>
      <c r="BH471" s="8" t="s">
        <v>68</v>
      </c>
      <c r="BI471" s="120" t="e">
        <f>ROUND(#REF!*H471,2)</f>
        <v>#REF!</v>
      </c>
      <c r="BJ471" s="8" t="s">
        <v>129</v>
      </c>
      <c r="BK471" s="119" t="s">
        <v>1101</v>
      </c>
    </row>
    <row r="472" spans="2:63" s="1" customFormat="1">
      <c r="B472" s="19"/>
      <c r="D472" s="121" t="s">
        <v>131</v>
      </c>
      <c r="F472" s="122" t="s">
        <v>1100</v>
      </c>
      <c r="J472" s="19"/>
      <c r="K472" s="123"/>
      <c r="R472" s="40"/>
      <c r="AR472" s="8" t="s">
        <v>131</v>
      </c>
      <c r="AS472" s="8" t="s">
        <v>68</v>
      </c>
    </row>
    <row r="473" spans="2:63" s="1" customFormat="1" ht="58.5">
      <c r="B473" s="19"/>
      <c r="D473" s="121" t="s">
        <v>146</v>
      </c>
      <c r="F473" s="124" t="s">
        <v>1102</v>
      </c>
      <c r="J473" s="19"/>
      <c r="K473" s="123"/>
      <c r="R473" s="40"/>
      <c r="AR473" s="8" t="s">
        <v>146</v>
      </c>
      <c r="AS473" s="8" t="s">
        <v>68</v>
      </c>
    </row>
    <row r="474" spans="2:63" s="1" customFormat="1" ht="24.2" customHeight="1">
      <c r="B474" s="19"/>
      <c r="C474" s="110" t="s">
        <v>1103</v>
      </c>
      <c r="D474" s="110" t="s">
        <v>125</v>
      </c>
      <c r="E474" s="111" t="s">
        <v>1104</v>
      </c>
      <c r="F474" s="112" t="s">
        <v>1105</v>
      </c>
      <c r="G474" s="113" t="s">
        <v>134</v>
      </c>
      <c r="H474" s="114">
        <v>7</v>
      </c>
      <c r="I474" s="112" t="s">
        <v>1</v>
      </c>
      <c r="J474" s="19"/>
      <c r="K474" s="115" t="s">
        <v>1</v>
      </c>
      <c r="L474" s="116" t="s">
        <v>27</v>
      </c>
      <c r="M474" s="117">
        <v>0</v>
      </c>
      <c r="N474" s="117">
        <f>M474*H474</f>
        <v>0</v>
      </c>
      <c r="O474" s="117">
        <v>0</v>
      </c>
      <c r="P474" s="117">
        <f>O474*H474</f>
        <v>0</v>
      </c>
      <c r="Q474" s="117">
        <v>0</v>
      </c>
      <c r="R474" s="118">
        <f>Q474*H474</f>
        <v>0</v>
      </c>
      <c r="AP474" s="119" t="s">
        <v>129</v>
      </c>
      <c r="AR474" s="119" t="s">
        <v>125</v>
      </c>
      <c r="AS474" s="119" t="s">
        <v>68</v>
      </c>
      <c r="AW474" s="8" t="s">
        <v>122</v>
      </c>
      <c r="BC474" s="120" t="e">
        <f>IF(L474="základní",#REF!,0)</f>
        <v>#REF!</v>
      </c>
      <c r="BD474" s="120">
        <f>IF(L474="snížená",#REF!,0)</f>
        <v>0</v>
      </c>
      <c r="BE474" s="120">
        <f>IF(L474="zákl. přenesená",#REF!,0)</f>
        <v>0</v>
      </c>
      <c r="BF474" s="120">
        <f>IF(L474="sníž. přenesená",#REF!,0)</f>
        <v>0</v>
      </c>
      <c r="BG474" s="120">
        <f>IF(L474="nulová",#REF!,0)</f>
        <v>0</v>
      </c>
      <c r="BH474" s="8" t="s">
        <v>68</v>
      </c>
      <c r="BI474" s="120" t="e">
        <f>ROUND(#REF!*H474,2)</f>
        <v>#REF!</v>
      </c>
      <c r="BJ474" s="8" t="s">
        <v>129</v>
      </c>
      <c r="BK474" s="119" t="s">
        <v>1106</v>
      </c>
    </row>
    <row r="475" spans="2:63" s="1" customFormat="1" ht="19.5">
      <c r="B475" s="19"/>
      <c r="D475" s="121" t="s">
        <v>131</v>
      </c>
      <c r="F475" s="122" t="s">
        <v>1105</v>
      </c>
      <c r="J475" s="19"/>
      <c r="K475" s="123"/>
      <c r="R475" s="40"/>
      <c r="AR475" s="8" t="s">
        <v>131</v>
      </c>
      <c r="AS475" s="8" t="s">
        <v>68</v>
      </c>
    </row>
    <row r="476" spans="2:63" s="1" customFormat="1" ht="58.5">
      <c r="B476" s="19"/>
      <c r="D476" s="121" t="s">
        <v>146</v>
      </c>
      <c r="F476" s="124" t="s">
        <v>1107</v>
      </c>
      <c r="J476" s="19"/>
      <c r="K476" s="123"/>
      <c r="R476" s="40"/>
      <c r="AR476" s="8" t="s">
        <v>146</v>
      </c>
      <c r="AS476" s="8" t="s">
        <v>68</v>
      </c>
    </row>
    <row r="477" spans="2:63" s="1" customFormat="1" ht="24.2" customHeight="1">
      <c r="B477" s="19"/>
      <c r="C477" s="110" t="s">
        <v>1108</v>
      </c>
      <c r="D477" s="110" t="s">
        <v>125</v>
      </c>
      <c r="E477" s="111" t="s">
        <v>1109</v>
      </c>
      <c r="F477" s="112" t="s">
        <v>1110</v>
      </c>
      <c r="G477" s="113" t="s">
        <v>140</v>
      </c>
      <c r="H477" s="114">
        <v>5</v>
      </c>
      <c r="I477" s="112" t="s">
        <v>1</v>
      </c>
      <c r="J477" s="19"/>
      <c r="K477" s="115" t="s">
        <v>1</v>
      </c>
      <c r="L477" s="116" t="s">
        <v>27</v>
      </c>
      <c r="M477" s="117">
        <v>0</v>
      </c>
      <c r="N477" s="117">
        <f>M477*H477</f>
        <v>0</v>
      </c>
      <c r="O477" s="117">
        <v>0</v>
      </c>
      <c r="P477" s="117">
        <f>O477*H477</f>
        <v>0</v>
      </c>
      <c r="Q477" s="117">
        <v>0</v>
      </c>
      <c r="R477" s="118">
        <f>Q477*H477</f>
        <v>0</v>
      </c>
      <c r="AP477" s="119" t="s">
        <v>129</v>
      </c>
      <c r="AR477" s="119" t="s">
        <v>125</v>
      </c>
      <c r="AS477" s="119" t="s">
        <v>68</v>
      </c>
      <c r="AW477" s="8" t="s">
        <v>122</v>
      </c>
      <c r="BC477" s="120" t="e">
        <f>IF(L477="základní",#REF!,0)</f>
        <v>#REF!</v>
      </c>
      <c r="BD477" s="120">
        <f>IF(L477="snížená",#REF!,0)</f>
        <v>0</v>
      </c>
      <c r="BE477" s="120">
        <f>IF(L477="zákl. přenesená",#REF!,0)</f>
        <v>0</v>
      </c>
      <c r="BF477" s="120">
        <f>IF(L477="sníž. přenesená",#REF!,0)</f>
        <v>0</v>
      </c>
      <c r="BG477" s="120">
        <f>IF(L477="nulová",#REF!,0)</f>
        <v>0</v>
      </c>
      <c r="BH477" s="8" t="s">
        <v>68</v>
      </c>
      <c r="BI477" s="120" t="e">
        <f>ROUND(#REF!*H477,2)</f>
        <v>#REF!</v>
      </c>
      <c r="BJ477" s="8" t="s">
        <v>129</v>
      </c>
      <c r="BK477" s="119" t="s">
        <v>1111</v>
      </c>
    </row>
    <row r="478" spans="2:63" s="1" customFormat="1">
      <c r="B478" s="19"/>
      <c r="D478" s="121" t="s">
        <v>131</v>
      </c>
      <c r="F478" s="122" t="s">
        <v>1110</v>
      </c>
      <c r="J478" s="19"/>
      <c r="K478" s="123"/>
      <c r="R478" s="40"/>
      <c r="AR478" s="8" t="s">
        <v>131</v>
      </c>
      <c r="AS478" s="8" t="s">
        <v>68</v>
      </c>
    </row>
    <row r="479" spans="2:63" s="100" customFormat="1" ht="25.9" customHeight="1">
      <c r="B479" s="101"/>
      <c r="D479" s="102" t="s">
        <v>59</v>
      </c>
      <c r="E479" s="103" t="s">
        <v>1112</v>
      </c>
      <c r="F479" s="103" t="s">
        <v>1113</v>
      </c>
      <c r="J479" s="101"/>
      <c r="K479" s="104"/>
      <c r="N479" s="105">
        <f>SUM(N480:N498)</f>
        <v>3.7800000000000002</v>
      </c>
      <c r="P479" s="105">
        <f>SUM(P480:P498)</f>
        <v>0</v>
      </c>
      <c r="R479" s="106">
        <f>SUM(R480:R498)</f>
        <v>0</v>
      </c>
      <c r="AP479" s="102" t="s">
        <v>123</v>
      </c>
      <c r="AR479" s="107" t="s">
        <v>59</v>
      </c>
      <c r="AS479" s="107" t="s">
        <v>60</v>
      </c>
      <c r="AW479" s="102" t="s">
        <v>122</v>
      </c>
      <c r="BI479" s="108" t="e">
        <f>SUM(BI480:BI498)</f>
        <v>#REF!</v>
      </c>
    </row>
    <row r="480" spans="2:63" s="1" customFormat="1" ht="33" customHeight="1">
      <c r="B480" s="19"/>
      <c r="C480" s="110" t="s">
        <v>1114</v>
      </c>
      <c r="D480" s="110" t="s">
        <v>125</v>
      </c>
      <c r="E480" s="111" t="s">
        <v>1115</v>
      </c>
      <c r="F480" s="112" t="s">
        <v>1116</v>
      </c>
      <c r="G480" s="113" t="s">
        <v>140</v>
      </c>
      <c r="H480" s="114">
        <v>6</v>
      </c>
      <c r="I480" s="112" t="s">
        <v>1</v>
      </c>
      <c r="J480" s="19"/>
      <c r="K480" s="115" t="s">
        <v>1</v>
      </c>
      <c r="L480" s="116" t="s">
        <v>27</v>
      </c>
      <c r="M480" s="117">
        <v>0</v>
      </c>
      <c r="N480" s="117">
        <f>M480*H480</f>
        <v>0</v>
      </c>
      <c r="O480" s="117">
        <v>0</v>
      </c>
      <c r="P480" s="117">
        <f>O480*H480</f>
        <v>0</v>
      </c>
      <c r="Q480" s="117">
        <v>0</v>
      </c>
      <c r="R480" s="118">
        <f>Q480*H480</f>
        <v>0</v>
      </c>
      <c r="AP480" s="119" t="s">
        <v>491</v>
      </c>
      <c r="AR480" s="119" t="s">
        <v>125</v>
      </c>
      <c r="AS480" s="119" t="s">
        <v>68</v>
      </c>
      <c r="AW480" s="8" t="s">
        <v>122</v>
      </c>
      <c r="BC480" s="120" t="e">
        <f>IF(L480="základní",#REF!,0)</f>
        <v>#REF!</v>
      </c>
      <c r="BD480" s="120">
        <f>IF(L480="snížená",#REF!,0)</f>
        <v>0</v>
      </c>
      <c r="BE480" s="120">
        <f>IF(L480="zákl. přenesená",#REF!,0)</f>
        <v>0</v>
      </c>
      <c r="BF480" s="120">
        <f>IF(L480="sníž. přenesená",#REF!,0)</f>
        <v>0</v>
      </c>
      <c r="BG480" s="120">
        <f>IF(L480="nulová",#REF!,0)</f>
        <v>0</v>
      </c>
      <c r="BH480" s="8" t="s">
        <v>68</v>
      </c>
      <c r="BI480" s="120" t="e">
        <f>ROUND(#REF!*H480,2)</f>
        <v>#REF!</v>
      </c>
      <c r="BJ480" s="8" t="s">
        <v>491</v>
      </c>
      <c r="BK480" s="119" t="s">
        <v>1117</v>
      </c>
    </row>
    <row r="481" spans="2:63" s="1" customFormat="1" ht="19.5">
      <c r="B481" s="19"/>
      <c r="D481" s="121" t="s">
        <v>131</v>
      </c>
      <c r="F481" s="122" t="s">
        <v>1116</v>
      </c>
      <c r="J481" s="19"/>
      <c r="K481" s="123"/>
      <c r="R481" s="40"/>
      <c r="AR481" s="8" t="s">
        <v>131</v>
      </c>
      <c r="AS481" s="8" t="s">
        <v>68</v>
      </c>
    </row>
    <row r="482" spans="2:63" s="1" customFormat="1" ht="58.5">
      <c r="B482" s="19"/>
      <c r="D482" s="121" t="s">
        <v>146</v>
      </c>
      <c r="F482" s="124" t="s">
        <v>1118</v>
      </c>
      <c r="J482" s="19"/>
      <c r="K482" s="123"/>
      <c r="R482" s="40"/>
      <c r="AR482" s="8" t="s">
        <v>146</v>
      </c>
      <c r="AS482" s="8" t="s">
        <v>68</v>
      </c>
    </row>
    <row r="483" spans="2:63" s="1" customFormat="1" ht="16.5" customHeight="1">
      <c r="B483" s="19"/>
      <c r="C483" s="110" t="s">
        <v>1119</v>
      </c>
      <c r="D483" s="110" t="s">
        <v>125</v>
      </c>
      <c r="E483" s="111" t="s">
        <v>1120</v>
      </c>
      <c r="F483" s="112" t="s">
        <v>1121</v>
      </c>
      <c r="G483" s="113" t="s">
        <v>134</v>
      </c>
      <c r="H483" s="114">
        <v>6</v>
      </c>
      <c r="I483" s="112" t="s">
        <v>1</v>
      </c>
      <c r="J483" s="19"/>
      <c r="K483" s="115" t="s">
        <v>1</v>
      </c>
      <c r="L483" s="116" t="s">
        <v>27</v>
      </c>
      <c r="M483" s="117">
        <v>0</v>
      </c>
      <c r="N483" s="117">
        <f>M483*H483</f>
        <v>0</v>
      </c>
      <c r="O483" s="117">
        <v>0</v>
      </c>
      <c r="P483" s="117">
        <f>O483*H483</f>
        <v>0</v>
      </c>
      <c r="Q483" s="117">
        <v>0</v>
      </c>
      <c r="R483" s="118">
        <f>Q483*H483</f>
        <v>0</v>
      </c>
      <c r="AP483" s="119" t="s">
        <v>491</v>
      </c>
      <c r="AR483" s="119" t="s">
        <v>125</v>
      </c>
      <c r="AS483" s="119" t="s">
        <v>68</v>
      </c>
      <c r="AW483" s="8" t="s">
        <v>122</v>
      </c>
      <c r="BC483" s="120" t="e">
        <f>IF(L483="základní",#REF!,0)</f>
        <v>#REF!</v>
      </c>
      <c r="BD483" s="120">
        <f>IF(L483="snížená",#REF!,0)</f>
        <v>0</v>
      </c>
      <c r="BE483" s="120">
        <f>IF(L483="zákl. přenesená",#REF!,0)</f>
        <v>0</v>
      </c>
      <c r="BF483" s="120">
        <f>IF(L483="sníž. přenesená",#REF!,0)</f>
        <v>0</v>
      </c>
      <c r="BG483" s="120">
        <f>IF(L483="nulová",#REF!,0)</f>
        <v>0</v>
      </c>
      <c r="BH483" s="8" t="s">
        <v>68</v>
      </c>
      <c r="BI483" s="120" t="e">
        <f>ROUND(#REF!*H483,2)</f>
        <v>#REF!</v>
      </c>
      <c r="BJ483" s="8" t="s">
        <v>491</v>
      </c>
      <c r="BK483" s="119" t="s">
        <v>1122</v>
      </c>
    </row>
    <row r="484" spans="2:63" s="1" customFormat="1">
      <c r="B484" s="19"/>
      <c r="D484" s="121" t="s">
        <v>131</v>
      </c>
      <c r="F484" s="122" t="s">
        <v>1121</v>
      </c>
      <c r="J484" s="19"/>
      <c r="K484" s="123"/>
      <c r="R484" s="40"/>
      <c r="AR484" s="8" t="s">
        <v>131</v>
      </c>
      <c r="AS484" s="8" t="s">
        <v>68</v>
      </c>
    </row>
    <row r="485" spans="2:63" s="1" customFormat="1" ht="33" customHeight="1">
      <c r="B485" s="19"/>
      <c r="C485" s="127" t="s">
        <v>1123</v>
      </c>
      <c r="D485" s="127" t="s">
        <v>224</v>
      </c>
      <c r="E485" s="128" t="s">
        <v>1124</v>
      </c>
      <c r="F485" s="129" t="s">
        <v>1125</v>
      </c>
      <c r="G485" s="130" t="s">
        <v>134</v>
      </c>
      <c r="H485" s="131">
        <v>6</v>
      </c>
      <c r="I485" s="129" t="s">
        <v>1</v>
      </c>
      <c r="J485" s="132"/>
      <c r="K485" s="133" t="s">
        <v>1</v>
      </c>
      <c r="L485" s="134" t="s">
        <v>27</v>
      </c>
      <c r="M485" s="117">
        <v>0</v>
      </c>
      <c r="N485" s="117">
        <f>M485*H485</f>
        <v>0</v>
      </c>
      <c r="O485" s="117">
        <v>0</v>
      </c>
      <c r="P485" s="117">
        <f>O485*H485</f>
        <v>0</v>
      </c>
      <c r="Q485" s="117">
        <v>0</v>
      </c>
      <c r="R485" s="118">
        <f>Q485*H485</f>
        <v>0</v>
      </c>
      <c r="AP485" s="119" t="s">
        <v>1126</v>
      </c>
      <c r="AR485" s="119" t="s">
        <v>224</v>
      </c>
      <c r="AS485" s="119" t="s">
        <v>68</v>
      </c>
      <c r="AW485" s="8" t="s">
        <v>122</v>
      </c>
      <c r="BC485" s="120" t="e">
        <f>IF(L485="základní",#REF!,0)</f>
        <v>#REF!</v>
      </c>
      <c r="BD485" s="120">
        <f>IF(L485="snížená",#REF!,0)</f>
        <v>0</v>
      </c>
      <c r="BE485" s="120">
        <f>IF(L485="zákl. přenesená",#REF!,0)</f>
        <v>0</v>
      </c>
      <c r="BF485" s="120">
        <f>IF(L485="sníž. přenesená",#REF!,0)</f>
        <v>0</v>
      </c>
      <c r="BG485" s="120">
        <f>IF(L485="nulová",#REF!,0)</f>
        <v>0</v>
      </c>
      <c r="BH485" s="8" t="s">
        <v>68</v>
      </c>
      <c r="BI485" s="120" t="e">
        <f>ROUND(#REF!*H485,2)</f>
        <v>#REF!</v>
      </c>
      <c r="BJ485" s="8" t="s">
        <v>491</v>
      </c>
      <c r="BK485" s="119" t="s">
        <v>1127</v>
      </c>
    </row>
    <row r="486" spans="2:63" s="1" customFormat="1" ht="19.5">
      <c r="B486" s="19"/>
      <c r="D486" s="121" t="s">
        <v>131</v>
      </c>
      <c r="F486" s="122" t="s">
        <v>1125</v>
      </c>
      <c r="J486" s="19"/>
      <c r="K486" s="123"/>
      <c r="R486" s="40"/>
      <c r="AR486" s="8" t="s">
        <v>131</v>
      </c>
      <c r="AS486" s="8" t="s">
        <v>68</v>
      </c>
    </row>
    <row r="487" spans="2:63" s="1" customFormat="1" ht="16.5" customHeight="1">
      <c r="B487" s="19"/>
      <c r="C487" s="110" t="s">
        <v>1128</v>
      </c>
      <c r="D487" s="110" t="s">
        <v>125</v>
      </c>
      <c r="E487" s="111" t="s">
        <v>1129</v>
      </c>
      <c r="F487" s="112" t="s">
        <v>1130</v>
      </c>
      <c r="G487" s="113" t="s">
        <v>134</v>
      </c>
      <c r="H487" s="114">
        <v>6</v>
      </c>
      <c r="I487" s="112" t="s">
        <v>1</v>
      </c>
      <c r="J487" s="19"/>
      <c r="K487" s="115" t="s">
        <v>1</v>
      </c>
      <c r="L487" s="116" t="s">
        <v>27</v>
      </c>
      <c r="M487" s="117">
        <v>0</v>
      </c>
      <c r="N487" s="117">
        <f>M487*H487</f>
        <v>0</v>
      </c>
      <c r="O487" s="117">
        <v>0</v>
      </c>
      <c r="P487" s="117">
        <f>O487*H487</f>
        <v>0</v>
      </c>
      <c r="Q487" s="117">
        <v>0</v>
      </c>
      <c r="R487" s="118">
        <f>Q487*H487</f>
        <v>0</v>
      </c>
      <c r="AP487" s="119" t="s">
        <v>491</v>
      </c>
      <c r="AR487" s="119" t="s">
        <v>125</v>
      </c>
      <c r="AS487" s="119" t="s">
        <v>68</v>
      </c>
      <c r="AW487" s="8" t="s">
        <v>122</v>
      </c>
      <c r="BC487" s="120" t="e">
        <f>IF(L487="základní",#REF!,0)</f>
        <v>#REF!</v>
      </c>
      <c r="BD487" s="120">
        <f>IF(L487="snížená",#REF!,0)</f>
        <v>0</v>
      </c>
      <c r="BE487" s="120">
        <f>IF(L487="zákl. přenesená",#REF!,0)</f>
        <v>0</v>
      </c>
      <c r="BF487" s="120">
        <f>IF(L487="sníž. přenesená",#REF!,0)</f>
        <v>0</v>
      </c>
      <c r="BG487" s="120">
        <f>IF(L487="nulová",#REF!,0)</f>
        <v>0</v>
      </c>
      <c r="BH487" s="8" t="s">
        <v>68</v>
      </c>
      <c r="BI487" s="120" t="e">
        <f>ROUND(#REF!*H487,2)</f>
        <v>#REF!</v>
      </c>
      <c r="BJ487" s="8" t="s">
        <v>491</v>
      </c>
      <c r="BK487" s="119" t="s">
        <v>1131</v>
      </c>
    </row>
    <row r="488" spans="2:63" s="1" customFormat="1">
      <c r="B488" s="19"/>
      <c r="D488" s="121" t="s">
        <v>131</v>
      </c>
      <c r="F488" s="122" t="s">
        <v>1130</v>
      </c>
      <c r="J488" s="19"/>
      <c r="K488" s="123"/>
      <c r="R488" s="40"/>
      <c r="AR488" s="8" t="s">
        <v>131</v>
      </c>
      <c r="AS488" s="8" t="s">
        <v>68</v>
      </c>
    </row>
    <row r="489" spans="2:63" s="1" customFormat="1" ht="39">
      <c r="B489" s="19"/>
      <c r="D489" s="121" t="s">
        <v>146</v>
      </c>
      <c r="F489" s="124" t="s">
        <v>1132</v>
      </c>
      <c r="J489" s="19"/>
      <c r="K489" s="123"/>
      <c r="R489" s="40"/>
      <c r="AR489" s="8" t="s">
        <v>146</v>
      </c>
      <c r="AS489" s="8" t="s">
        <v>68</v>
      </c>
    </row>
    <row r="490" spans="2:63" s="1" customFormat="1" ht="21.75" customHeight="1">
      <c r="B490" s="19"/>
      <c r="C490" s="127" t="s">
        <v>1133</v>
      </c>
      <c r="D490" s="127" t="s">
        <v>224</v>
      </c>
      <c r="E490" s="128" t="s">
        <v>1134</v>
      </c>
      <c r="F490" s="129" t="s">
        <v>1135</v>
      </c>
      <c r="G490" s="130" t="s">
        <v>134</v>
      </c>
      <c r="H490" s="131">
        <v>6</v>
      </c>
      <c r="I490" s="129" t="s">
        <v>1</v>
      </c>
      <c r="J490" s="132"/>
      <c r="K490" s="133" t="s">
        <v>1</v>
      </c>
      <c r="L490" s="134" t="s">
        <v>27</v>
      </c>
      <c r="M490" s="117">
        <v>0</v>
      </c>
      <c r="N490" s="117">
        <f>M490*H490</f>
        <v>0</v>
      </c>
      <c r="O490" s="117">
        <v>0</v>
      </c>
      <c r="P490" s="117">
        <f>O490*H490</f>
        <v>0</v>
      </c>
      <c r="Q490" s="117">
        <v>0</v>
      </c>
      <c r="R490" s="118">
        <f>Q490*H490</f>
        <v>0</v>
      </c>
      <c r="AP490" s="119" t="s">
        <v>1126</v>
      </c>
      <c r="AR490" s="119" t="s">
        <v>224</v>
      </c>
      <c r="AS490" s="119" t="s">
        <v>68</v>
      </c>
      <c r="AW490" s="8" t="s">
        <v>122</v>
      </c>
      <c r="BC490" s="120" t="e">
        <f>IF(L490="základní",#REF!,0)</f>
        <v>#REF!</v>
      </c>
      <c r="BD490" s="120">
        <f>IF(L490="snížená",#REF!,0)</f>
        <v>0</v>
      </c>
      <c r="BE490" s="120">
        <f>IF(L490="zákl. přenesená",#REF!,0)</f>
        <v>0</v>
      </c>
      <c r="BF490" s="120">
        <f>IF(L490="sníž. přenesená",#REF!,0)</f>
        <v>0</v>
      </c>
      <c r="BG490" s="120">
        <f>IF(L490="nulová",#REF!,0)</f>
        <v>0</v>
      </c>
      <c r="BH490" s="8" t="s">
        <v>68</v>
      </c>
      <c r="BI490" s="120" t="e">
        <f>ROUND(#REF!*H490,2)</f>
        <v>#REF!</v>
      </c>
      <c r="BJ490" s="8" t="s">
        <v>491</v>
      </c>
      <c r="BK490" s="119" t="s">
        <v>1136</v>
      </c>
    </row>
    <row r="491" spans="2:63" s="1" customFormat="1">
      <c r="B491" s="19"/>
      <c r="D491" s="121" t="s">
        <v>131</v>
      </c>
      <c r="F491" s="122" t="s">
        <v>1135</v>
      </c>
      <c r="J491" s="19"/>
      <c r="K491" s="123"/>
      <c r="R491" s="40"/>
      <c r="AR491" s="8" t="s">
        <v>131</v>
      </c>
      <c r="AS491" s="8" t="s">
        <v>68</v>
      </c>
    </row>
    <row r="492" spans="2:63" s="1" customFormat="1" ht="39">
      <c r="B492" s="19"/>
      <c r="D492" s="121" t="s">
        <v>146</v>
      </c>
      <c r="F492" s="124" t="s">
        <v>1132</v>
      </c>
      <c r="J492" s="19"/>
      <c r="K492" s="123"/>
      <c r="R492" s="40"/>
      <c r="AR492" s="8" t="s">
        <v>146</v>
      </c>
      <c r="AS492" s="8" t="s">
        <v>68</v>
      </c>
    </row>
    <row r="493" spans="2:63" s="1" customFormat="1" ht="24.2" customHeight="1">
      <c r="B493" s="19"/>
      <c r="C493" s="110" t="s">
        <v>1137</v>
      </c>
      <c r="D493" s="110" t="s">
        <v>125</v>
      </c>
      <c r="E493" s="111" t="s">
        <v>1138</v>
      </c>
      <c r="F493" s="112" t="s">
        <v>1139</v>
      </c>
      <c r="G493" s="113" t="s">
        <v>134</v>
      </c>
      <c r="H493" s="114">
        <v>6</v>
      </c>
      <c r="I493" s="112" t="s">
        <v>151</v>
      </c>
      <c r="J493" s="19"/>
      <c r="K493" s="115" t="s">
        <v>1</v>
      </c>
      <c r="L493" s="116" t="s">
        <v>27</v>
      </c>
      <c r="M493" s="117">
        <v>0.63</v>
      </c>
      <c r="N493" s="117">
        <f>M493*H493</f>
        <v>3.7800000000000002</v>
      </c>
      <c r="O493" s="117">
        <v>0</v>
      </c>
      <c r="P493" s="117">
        <f>O493*H493</f>
        <v>0</v>
      </c>
      <c r="Q493" s="117">
        <v>0</v>
      </c>
      <c r="R493" s="118">
        <f>Q493*H493</f>
        <v>0</v>
      </c>
      <c r="AP493" s="119" t="s">
        <v>491</v>
      </c>
      <c r="AR493" s="119" t="s">
        <v>125</v>
      </c>
      <c r="AS493" s="119" t="s">
        <v>68</v>
      </c>
      <c r="AW493" s="8" t="s">
        <v>122</v>
      </c>
      <c r="BC493" s="120" t="e">
        <f>IF(L493="základní",#REF!,0)</f>
        <v>#REF!</v>
      </c>
      <c r="BD493" s="120">
        <f>IF(L493="snížená",#REF!,0)</f>
        <v>0</v>
      </c>
      <c r="BE493" s="120">
        <f>IF(L493="zákl. přenesená",#REF!,0)</f>
        <v>0</v>
      </c>
      <c r="BF493" s="120">
        <f>IF(L493="sníž. přenesená",#REF!,0)</f>
        <v>0</v>
      </c>
      <c r="BG493" s="120">
        <f>IF(L493="nulová",#REF!,0)</f>
        <v>0</v>
      </c>
      <c r="BH493" s="8" t="s">
        <v>68</v>
      </c>
      <c r="BI493" s="120" t="e">
        <f>ROUND(#REF!*H493,2)</f>
        <v>#REF!</v>
      </c>
      <c r="BJ493" s="8" t="s">
        <v>491</v>
      </c>
      <c r="BK493" s="119" t="s">
        <v>1140</v>
      </c>
    </row>
    <row r="494" spans="2:63" s="1" customFormat="1" ht="19.5">
      <c r="B494" s="19"/>
      <c r="D494" s="121" t="s">
        <v>131</v>
      </c>
      <c r="F494" s="122" t="s">
        <v>1141</v>
      </c>
      <c r="J494" s="19"/>
      <c r="K494" s="123"/>
      <c r="R494" s="40"/>
      <c r="AR494" s="8" t="s">
        <v>131</v>
      </c>
      <c r="AS494" s="8" t="s">
        <v>68</v>
      </c>
    </row>
    <row r="495" spans="2:63" s="1" customFormat="1">
      <c r="B495" s="19"/>
      <c r="D495" s="125" t="s">
        <v>154</v>
      </c>
      <c r="F495" s="126" t="s">
        <v>1142</v>
      </c>
      <c r="J495" s="19"/>
      <c r="K495" s="123"/>
      <c r="R495" s="40"/>
      <c r="AR495" s="8" t="s">
        <v>154</v>
      </c>
      <c r="AS495" s="8" t="s">
        <v>68</v>
      </c>
    </row>
    <row r="496" spans="2:63" s="1" customFormat="1" ht="44.25" customHeight="1">
      <c r="B496" s="19"/>
      <c r="C496" s="110" t="s">
        <v>1143</v>
      </c>
      <c r="D496" s="110" t="s">
        <v>125</v>
      </c>
      <c r="E496" s="111" t="s">
        <v>1144</v>
      </c>
      <c r="F496" s="112" t="s">
        <v>1145</v>
      </c>
      <c r="G496" s="113" t="s">
        <v>159</v>
      </c>
      <c r="H496" s="114">
        <v>175</v>
      </c>
      <c r="I496" s="112" t="s">
        <v>1</v>
      </c>
      <c r="J496" s="19"/>
      <c r="K496" s="115" t="s">
        <v>1</v>
      </c>
      <c r="L496" s="116" t="s">
        <v>27</v>
      </c>
      <c r="M496" s="117">
        <v>0</v>
      </c>
      <c r="N496" s="117">
        <f>M496*H496</f>
        <v>0</v>
      </c>
      <c r="O496" s="117">
        <v>0</v>
      </c>
      <c r="P496" s="117">
        <f>O496*H496</f>
        <v>0</v>
      </c>
      <c r="Q496" s="117">
        <v>0</v>
      </c>
      <c r="R496" s="118">
        <f>Q496*H496</f>
        <v>0</v>
      </c>
      <c r="AP496" s="119" t="s">
        <v>491</v>
      </c>
      <c r="AR496" s="119" t="s">
        <v>125</v>
      </c>
      <c r="AS496" s="119" t="s">
        <v>68</v>
      </c>
      <c r="AW496" s="8" t="s">
        <v>122</v>
      </c>
      <c r="BC496" s="120" t="e">
        <f>IF(L496="základní",#REF!,0)</f>
        <v>#REF!</v>
      </c>
      <c r="BD496" s="120">
        <f>IF(L496="snížená",#REF!,0)</f>
        <v>0</v>
      </c>
      <c r="BE496" s="120">
        <f>IF(L496="zákl. přenesená",#REF!,0)</f>
        <v>0</v>
      </c>
      <c r="BF496" s="120">
        <f>IF(L496="sníž. přenesená",#REF!,0)</f>
        <v>0</v>
      </c>
      <c r="BG496" s="120">
        <f>IF(L496="nulová",#REF!,0)</f>
        <v>0</v>
      </c>
      <c r="BH496" s="8" t="s">
        <v>68</v>
      </c>
      <c r="BI496" s="120" t="e">
        <f>ROUND(#REF!*H496,2)</f>
        <v>#REF!</v>
      </c>
      <c r="BJ496" s="8" t="s">
        <v>491</v>
      </c>
      <c r="BK496" s="119" t="s">
        <v>1146</v>
      </c>
    </row>
    <row r="497" spans="2:45" s="1" customFormat="1" ht="29.25">
      <c r="B497" s="19"/>
      <c r="D497" s="121" t="s">
        <v>131</v>
      </c>
      <c r="F497" s="122" t="s">
        <v>1145</v>
      </c>
      <c r="J497" s="19"/>
      <c r="K497" s="123"/>
      <c r="R497" s="40"/>
      <c r="AR497" s="8" t="s">
        <v>131</v>
      </c>
      <c r="AS497" s="8" t="s">
        <v>68</v>
      </c>
    </row>
    <row r="498" spans="2:45" s="1" customFormat="1" ht="87.75">
      <c r="B498" s="19"/>
      <c r="D498" s="121" t="s">
        <v>146</v>
      </c>
      <c r="F498" s="124" t="s">
        <v>1147</v>
      </c>
      <c r="J498" s="19"/>
      <c r="K498" s="135"/>
      <c r="L498" s="136"/>
      <c r="M498" s="136"/>
      <c r="N498" s="136"/>
      <c r="O498" s="136"/>
      <c r="P498" s="136"/>
      <c r="Q498" s="136"/>
      <c r="R498" s="137"/>
      <c r="AR498" s="8" t="s">
        <v>146</v>
      </c>
      <c r="AS498" s="8" t="s">
        <v>68</v>
      </c>
    </row>
    <row r="499" spans="2:45" s="1" customFormat="1" ht="6.95" customHeight="1">
      <c r="B499" s="30"/>
      <c r="C499" s="31"/>
      <c r="D499" s="31"/>
      <c r="E499" s="31"/>
      <c r="F499" s="31"/>
      <c r="G499" s="31"/>
      <c r="H499" s="31"/>
      <c r="I499" s="31"/>
      <c r="J499" s="19"/>
    </row>
  </sheetData>
  <sheetProtection algorithmName="SHA-512" hashValue="VhuMkbMoQoFoZqbTuMJVBjxCVcxXa8c/EowzQXjdVkdIZbY2yEDPRAL4anZrZTk2V/zX2PpBNAoHdHLK6CP5AQ==" saltValue="+BC9PZLUxU62HkGGm6jNrw==" spinCount="100000" sheet="1" objects="1" scenarios="1"/>
  <autoFilter ref="C135:I498" xr:uid="{00000000-0009-0000-0000-000002000000}"/>
  <mergeCells count="8">
    <mergeCell ref="E126:H126"/>
    <mergeCell ref="E128:H128"/>
    <mergeCell ref="J2:T2"/>
    <mergeCell ref="E7:H7"/>
    <mergeCell ref="E9:H9"/>
    <mergeCell ref="E27:H27"/>
    <mergeCell ref="E85:H85"/>
    <mergeCell ref="E87:H87"/>
  </mergeCells>
  <hyperlinks>
    <hyperlink ref="F148" r:id="rId1" xr:uid="{00000000-0004-0000-0200-000000000000}"/>
    <hyperlink ref="F151" r:id="rId2" xr:uid="{00000000-0004-0000-0200-000001000000}"/>
    <hyperlink ref="F154" r:id="rId3" xr:uid="{00000000-0004-0000-0200-000002000000}"/>
    <hyperlink ref="F157" r:id="rId4" xr:uid="{00000000-0004-0000-0200-000003000000}"/>
    <hyperlink ref="F160" r:id="rId5" xr:uid="{00000000-0004-0000-0200-000004000000}"/>
    <hyperlink ref="F166" r:id="rId6" xr:uid="{00000000-0004-0000-0200-000005000000}"/>
    <hyperlink ref="F169" r:id="rId7" xr:uid="{00000000-0004-0000-0200-000006000000}"/>
    <hyperlink ref="F172" r:id="rId8" xr:uid="{00000000-0004-0000-0200-000007000000}"/>
    <hyperlink ref="F175" r:id="rId9" xr:uid="{00000000-0004-0000-0200-000008000000}"/>
    <hyperlink ref="F183" r:id="rId10" xr:uid="{00000000-0004-0000-0200-000009000000}"/>
    <hyperlink ref="F186" r:id="rId11" xr:uid="{00000000-0004-0000-0200-00000A000000}"/>
    <hyperlink ref="F189" r:id="rId12" xr:uid="{00000000-0004-0000-0200-00000B000000}"/>
    <hyperlink ref="F214" r:id="rId13" xr:uid="{00000000-0004-0000-0200-00000C000000}"/>
    <hyperlink ref="F217" r:id="rId14" xr:uid="{00000000-0004-0000-0200-00000D000000}"/>
    <hyperlink ref="F220" r:id="rId15" xr:uid="{00000000-0004-0000-0200-00000E000000}"/>
    <hyperlink ref="F223" r:id="rId16" xr:uid="{00000000-0004-0000-0200-00000F000000}"/>
    <hyperlink ref="F226" r:id="rId17" xr:uid="{00000000-0004-0000-0200-000010000000}"/>
    <hyperlink ref="F229" r:id="rId18" xr:uid="{00000000-0004-0000-0200-000011000000}"/>
    <hyperlink ref="F234" r:id="rId19" xr:uid="{00000000-0004-0000-0200-000012000000}"/>
    <hyperlink ref="F237" r:id="rId20" xr:uid="{00000000-0004-0000-0200-000013000000}"/>
    <hyperlink ref="F240" r:id="rId21" xr:uid="{00000000-0004-0000-0200-000014000000}"/>
    <hyperlink ref="F243" r:id="rId22" xr:uid="{00000000-0004-0000-0200-000015000000}"/>
    <hyperlink ref="F247" r:id="rId23" xr:uid="{00000000-0004-0000-0200-000016000000}"/>
    <hyperlink ref="F250" r:id="rId24" xr:uid="{00000000-0004-0000-0200-000017000000}"/>
    <hyperlink ref="F253" r:id="rId25" xr:uid="{00000000-0004-0000-0200-000018000000}"/>
    <hyperlink ref="F261" r:id="rId26" xr:uid="{00000000-0004-0000-0200-000019000000}"/>
    <hyperlink ref="F264" r:id="rId27" xr:uid="{00000000-0004-0000-0200-00001A000000}"/>
    <hyperlink ref="F268" r:id="rId28" xr:uid="{00000000-0004-0000-0200-00001B000000}"/>
    <hyperlink ref="F275" r:id="rId29" xr:uid="{00000000-0004-0000-0200-00001C000000}"/>
    <hyperlink ref="F291" r:id="rId30" xr:uid="{00000000-0004-0000-0200-00001D000000}"/>
    <hyperlink ref="F296" r:id="rId31" xr:uid="{00000000-0004-0000-0200-00001E000000}"/>
    <hyperlink ref="F310" r:id="rId32" xr:uid="{00000000-0004-0000-0200-00001F000000}"/>
    <hyperlink ref="F314" r:id="rId33" xr:uid="{00000000-0004-0000-0200-000020000000}"/>
    <hyperlink ref="F317" r:id="rId34" xr:uid="{00000000-0004-0000-0200-000021000000}"/>
    <hyperlink ref="F320" r:id="rId35" xr:uid="{00000000-0004-0000-0200-000022000000}"/>
    <hyperlink ref="F323" r:id="rId36" xr:uid="{00000000-0004-0000-0200-000023000000}"/>
    <hyperlink ref="F326" r:id="rId37" xr:uid="{00000000-0004-0000-0200-000024000000}"/>
    <hyperlink ref="F329" r:id="rId38" xr:uid="{00000000-0004-0000-0200-000025000000}"/>
    <hyperlink ref="F332" r:id="rId39" xr:uid="{00000000-0004-0000-0200-000026000000}"/>
    <hyperlink ref="F336" r:id="rId40" xr:uid="{00000000-0004-0000-0200-000027000000}"/>
    <hyperlink ref="F357" r:id="rId41" xr:uid="{00000000-0004-0000-0200-000028000000}"/>
    <hyperlink ref="F366" r:id="rId42" xr:uid="{00000000-0004-0000-0200-000029000000}"/>
    <hyperlink ref="F369" r:id="rId43" xr:uid="{00000000-0004-0000-0200-00002A000000}"/>
    <hyperlink ref="F377" r:id="rId44" xr:uid="{00000000-0004-0000-0200-00002B000000}"/>
    <hyperlink ref="F381" r:id="rId45" xr:uid="{00000000-0004-0000-0200-00002C000000}"/>
    <hyperlink ref="F394" r:id="rId46" xr:uid="{00000000-0004-0000-0200-00002D000000}"/>
    <hyperlink ref="F406" r:id="rId47" xr:uid="{00000000-0004-0000-0200-00002E000000}"/>
    <hyperlink ref="F409" r:id="rId48" xr:uid="{00000000-0004-0000-0200-00002F000000}"/>
    <hyperlink ref="F413" r:id="rId49" xr:uid="{00000000-0004-0000-0200-000030000000}"/>
    <hyperlink ref="F418" r:id="rId50" xr:uid="{00000000-0004-0000-0200-000031000000}"/>
    <hyperlink ref="F421" r:id="rId51" xr:uid="{00000000-0004-0000-0200-000032000000}"/>
    <hyperlink ref="F424" r:id="rId52" xr:uid="{00000000-0004-0000-0200-000033000000}"/>
    <hyperlink ref="F428" r:id="rId53" xr:uid="{00000000-0004-0000-0200-000034000000}"/>
    <hyperlink ref="F431" r:id="rId54" xr:uid="{00000000-0004-0000-0200-000035000000}"/>
    <hyperlink ref="F437" r:id="rId55" xr:uid="{00000000-0004-0000-0200-000036000000}"/>
    <hyperlink ref="F442" r:id="rId56" xr:uid="{00000000-0004-0000-0200-000037000000}"/>
    <hyperlink ref="F445" r:id="rId57" xr:uid="{00000000-0004-0000-0200-000038000000}"/>
    <hyperlink ref="F448" r:id="rId58" xr:uid="{00000000-0004-0000-0200-000039000000}"/>
    <hyperlink ref="F451" r:id="rId59" xr:uid="{00000000-0004-0000-0200-00003A000000}"/>
    <hyperlink ref="F454" r:id="rId60" xr:uid="{00000000-0004-0000-0200-00003B000000}"/>
    <hyperlink ref="F457" r:id="rId61" xr:uid="{00000000-0004-0000-0200-00003C000000}"/>
    <hyperlink ref="F460" r:id="rId62" xr:uid="{00000000-0004-0000-0200-00003D000000}"/>
    <hyperlink ref="F464" r:id="rId63" xr:uid="{00000000-0004-0000-0200-00003E000000}"/>
    <hyperlink ref="F469" r:id="rId64" xr:uid="{00000000-0004-0000-0200-00003F000000}"/>
    <hyperlink ref="F495" r:id="rId65" xr:uid="{00000000-0004-0000-0200-00004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K362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9"/>
      <c r="K2" s="140"/>
      <c r="L2" s="140"/>
      <c r="M2" s="140"/>
      <c r="N2" s="140"/>
      <c r="O2" s="140"/>
      <c r="P2" s="140"/>
      <c r="Q2" s="140"/>
      <c r="R2" s="140"/>
      <c r="S2" s="140"/>
      <c r="T2" s="140"/>
      <c r="AR2" s="8" t="s">
        <v>76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1" t="str">
        <f>'Rekapitulace stavby'!K6</f>
        <v>Údržba, opravy a odstraňování závad u SPS v obvodu OŘ HKR</v>
      </c>
      <c r="F7" s="162"/>
      <c r="G7" s="162"/>
      <c r="H7" s="162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5" t="s">
        <v>1148</v>
      </c>
      <c r="F9" s="163"/>
      <c r="G9" s="163"/>
      <c r="H9" s="163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9" t="s">
        <v>1</v>
      </c>
      <c r="F27" s="149"/>
      <c r="G27" s="149"/>
      <c r="H27" s="149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ROUND((SUM(BE131:BE361)),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ROUND((SUM(BF131:BF361)),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ROUND((SUM(BG131:BG361)),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1" t="str">
        <f>E7</f>
        <v>Údržba, opravy a odstraňování závad u SPS v obvodu OŘ HKR</v>
      </c>
      <c r="F85" s="162"/>
      <c r="G85" s="162"/>
      <c r="H85" s="162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5" t="str">
        <f>E9</f>
        <v>003 - Oprava přístřešku</v>
      </c>
      <c r="F87" s="163"/>
      <c r="G87" s="163"/>
      <c r="H87" s="163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1149</v>
      </c>
      <c r="E97" s="87"/>
      <c r="F97" s="87"/>
      <c r="G97" s="87"/>
      <c r="H97" s="87"/>
      <c r="J97" s="85"/>
    </row>
    <row r="98" spans="2:10" s="84" customFormat="1" ht="24.95" customHeight="1">
      <c r="B98" s="85"/>
      <c r="D98" s="86" t="s">
        <v>96</v>
      </c>
      <c r="E98" s="87"/>
      <c r="F98" s="87"/>
      <c r="G98" s="87"/>
      <c r="H98" s="87"/>
      <c r="J98" s="85"/>
    </row>
    <row r="99" spans="2:10" s="88" customFormat="1" ht="19.899999999999999" customHeight="1">
      <c r="B99" s="89"/>
      <c r="D99" s="90" t="s">
        <v>1150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1151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1152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575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576</v>
      </c>
      <c r="E103" s="91"/>
      <c r="F103" s="91"/>
      <c r="G103" s="91"/>
      <c r="H103" s="91"/>
      <c r="J103" s="89"/>
    </row>
    <row r="104" spans="2:10" s="88" customFormat="1" ht="19.899999999999999" customHeight="1">
      <c r="B104" s="89"/>
      <c r="D104" s="90" t="s">
        <v>98</v>
      </c>
      <c r="E104" s="91"/>
      <c r="F104" s="91"/>
      <c r="G104" s="91"/>
      <c r="H104" s="91"/>
      <c r="J104" s="89"/>
    </row>
    <row r="105" spans="2:10" s="88" customFormat="1" ht="19.899999999999999" customHeight="1">
      <c r="B105" s="89"/>
      <c r="D105" s="90" t="s">
        <v>99</v>
      </c>
      <c r="E105" s="91"/>
      <c r="F105" s="91"/>
      <c r="G105" s="91"/>
      <c r="H105" s="91"/>
      <c r="J105" s="89"/>
    </row>
    <row r="106" spans="2:10" s="88" customFormat="1" ht="19.899999999999999" customHeight="1">
      <c r="B106" s="89"/>
      <c r="D106" s="90" t="s">
        <v>100</v>
      </c>
      <c r="E106" s="91"/>
      <c r="F106" s="91"/>
      <c r="G106" s="91"/>
      <c r="H106" s="91"/>
      <c r="J106" s="89"/>
    </row>
    <row r="107" spans="2:10" s="84" customFormat="1" ht="24.95" customHeight="1">
      <c r="B107" s="85"/>
      <c r="D107" s="86" t="s">
        <v>101</v>
      </c>
      <c r="E107" s="87"/>
      <c r="F107" s="87"/>
      <c r="G107" s="87"/>
      <c r="H107" s="87"/>
      <c r="J107" s="85"/>
    </row>
    <row r="108" spans="2:10" s="88" customFormat="1" ht="19.899999999999999" customHeight="1">
      <c r="B108" s="89"/>
      <c r="D108" s="90" t="s">
        <v>103</v>
      </c>
      <c r="E108" s="91"/>
      <c r="F108" s="91"/>
      <c r="G108" s="91"/>
      <c r="H108" s="91"/>
      <c r="J108" s="89"/>
    </row>
    <row r="109" spans="2:10" s="88" customFormat="1" ht="19.899999999999999" customHeight="1">
      <c r="B109" s="89"/>
      <c r="D109" s="90" t="s">
        <v>104</v>
      </c>
      <c r="E109" s="91"/>
      <c r="F109" s="91"/>
      <c r="G109" s="91"/>
      <c r="H109" s="91"/>
      <c r="J109" s="89"/>
    </row>
    <row r="110" spans="2:10" s="88" customFormat="1" ht="19.899999999999999" customHeight="1">
      <c r="B110" s="89"/>
      <c r="D110" s="90" t="s">
        <v>105</v>
      </c>
      <c r="E110" s="91"/>
      <c r="F110" s="91"/>
      <c r="G110" s="91"/>
      <c r="H110" s="91"/>
      <c r="J110" s="89"/>
    </row>
    <row r="111" spans="2:10" s="88" customFormat="1" ht="19.899999999999999" customHeight="1">
      <c r="B111" s="89"/>
      <c r="D111" s="90" t="s">
        <v>107</v>
      </c>
      <c r="E111" s="91"/>
      <c r="F111" s="91"/>
      <c r="G111" s="91"/>
      <c r="H111" s="91"/>
      <c r="J111" s="89"/>
    </row>
    <row r="112" spans="2:10" s="1" customFormat="1" ht="21.75" customHeight="1">
      <c r="B112" s="19"/>
      <c r="J112" s="19"/>
    </row>
    <row r="113" spans="2:10" s="1" customFormat="1" ht="6.95" customHeight="1">
      <c r="B113" s="30"/>
      <c r="C113" s="31"/>
      <c r="D113" s="31"/>
      <c r="E113" s="31"/>
      <c r="F113" s="31"/>
      <c r="G113" s="31"/>
      <c r="H113" s="31"/>
      <c r="I113" s="31"/>
      <c r="J113" s="19"/>
    </row>
    <row r="117" spans="2:10" s="1" customFormat="1" ht="6.95" customHeight="1">
      <c r="B117" s="32"/>
      <c r="C117" s="33"/>
      <c r="D117" s="33"/>
      <c r="E117" s="33"/>
      <c r="F117" s="33"/>
      <c r="G117" s="33"/>
      <c r="H117" s="33"/>
      <c r="I117" s="33"/>
      <c r="J117" s="19"/>
    </row>
    <row r="118" spans="2:10" s="1" customFormat="1" ht="24.95" customHeight="1">
      <c r="B118" s="19"/>
      <c r="C118" s="12" t="s">
        <v>108</v>
      </c>
      <c r="J118" s="19"/>
    </row>
    <row r="119" spans="2:10" s="1" customFormat="1" ht="6.95" customHeight="1">
      <c r="B119" s="19"/>
      <c r="J119" s="19"/>
    </row>
    <row r="120" spans="2:10" s="1" customFormat="1" ht="12" customHeight="1">
      <c r="B120" s="19"/>
      <c r="C120" s="17" t="s">
        <v>13</v>
      </c>
      <c r="J120" s="19"/>
    </row>
    <row r="121" spans="2:10" s="1" customFormat="1" ht="16.5" customHeight="1">
      <c r="B121" s="19"/>
      <c r="E121" s="161" t="str">
        <f>E7</f>
        <v>Údržba, opravy a odstraňování závad u SPS v obvodu OŘ HKR</v>
      </c>
      <c r="F121" s="162"/>
      <c r="G121" s="162"/>
      <c r="H121" s="162"/>
      <c r="J121" s="19"/>
    </row>
    <row r="122" spans="2:10" s="1" customFormat="1" ht="12" customHeight="1">
      <c r="B122" s="19"/>
      <c r="C122" s="17" t="s">
        <v>90</v>
      </c>
      <c r="J122" s="19"/>
    </row>
    <row r="123" spans="2:10" s="1" customFormat="1" ht="16.5" customHeight="1">
      <c r="B123" s="19"/>
      <c r="E123" s="155" t="str">
        <f>E9</f>
        <v>003 - Oprava přístřešku</v>
      </c>
      <c r="F123" s="163"/>
      <c r="G123" s="163"/>
      <c r="H123" s="163"/>
      <c r="J123" s="19"/>
    </row>
    <row r="124" spans="2:10" s="1" customFormat="1" ht="6.95" customHeight="1">
      <c r="B124" s="19"/>
      <c r="J124" s="19"/>
    </row>
    <row r="125" spans="2:10" s="1" customFormat="1" ht="12" customHeight="1">
      <c r="B125" s="19"/>
      <c r="C125" s="17" t="s">
        <v>16</v>
      </c>
      <c r="F125" s="15" t="str">
        <f>F12</f>
        <v xml:space="preserve"> </v>
      </c>
      <c r="J125" s="19"/>
    </row>
    <row r="126" spans="2:10" s="1" customFormat="1" ht="6.95" customHeight="1">
      <c r="B126" s="19"/>
      <c r="J126" s="19"/>
    </row>
    <row r="127" spans="2:10" s="1" customFormat="1" ht="15.2" customHeight="1">
      <c r="B127" s="19"/>
      <c r="C127" s="17" t="s">
        <v>18</v>
      </c>
      <c r="F127" s="15" t="str">
        <f>E15</f>
        <v xml:space="preserve"> </v>
      </c>
      <c r="J127" s="19"/>
    </row>
    <row r="128" spans="2:10" s="1" customFormat="1" ht="15.2" customHeight="1">
      <c r="B128" s="19"/>
      <c r="C128" s="17" t="s">
        <v>20</v>
      </c>
      <c r="F128" s="15" t="str">
        <f>IF(E18="","",E18)</f>
        <v xml:space="preserve"> </v>
      </c>
      <c r="J128" s="19"/>
    </row>
    <row r="129" spans="2:63" s="1" customFormat="1" ht="10.35" customHeight="1">
      <c r="B129" s="19"/>
      <c r="J129" s="19"/>
    </row>
    <row r="130" spans="2:63" s="92" customFormat="1" ht="29.25" customHeight="1">
      <c r="B130" s="93"/>
      <c r="C130" s="94" t="s">
        <v>109</v>
      </c>
      <c r="D130" s="95" t="s">
        <v>45</v>
      </c>
      <c r="E130" s="95" t="s">
        <v>43</v>
      </c>
      <c r="F130" s="95" t="s">
        <v>44</v>
      </c>
      <c r="G130" s="95" t="s">
        <v>110</v>
      </c>
      <c r="H130" s="95" t="s">
        <v>111</v>
      </c>
      <c r="I130" s="96" t="s">
        <v>112</v>
      </c>
      <c r="J130" s="93"/>
      <c r="K130" s="44" t="s">
        <v>1</v>
      </c>
      <c r="L130" s="45" t="s">
        <v>26</v>
      </c>
      <c r="M130" s="45" t="s">
        <v>113</v>
      </c>
      <c r="N130" s="45" t="s">
        <v>114</v>
      </c>
      <c r="O130" s="45" t="s">
        <v>115</v>
      </c>
      <c r="P130" s="45" t="s">
        <v>116</v>
      </c>
      <c r="Q130" s="45" t="s">
        <v>117</v>
      </c>
      <c r="R130" s="46" t="s">
        <v>118</v>
      </c>
    </row>
    <row r="131" spans="2:63" s="1" customFormat="1" ht="22.9" customHeight="1">
      <c r="B131" s="19"/>
      <c r="C131" s="49" t="s">
        <v>119</v>
      </c>
      <c r="J131" s="19"/>
      <c r="K131" s="47"/>
      <c r="L131" s="38"/>
      <c r="M131" s="38"/>
      <c r="N131" s="97">
        <f>N132+N135+N240</f>
        <v>1690.6832079999999</v>
      </c>
      <c r="O131" s="38"/>
      <c r="P131" s="97">
        <f>P132+P135+P240</f>
        <v>135.619391131393</v>
      </c>
      <c r="Q131" s="38"/>
      <c r="R131" s="98">
        <f>R132+R135+R240</f>
        <v>125.48618251999999</v>
      </c>
      <c r="AR131" s="8" t="s">
        <v>59</v>
      </c>
      <c r="AS131" s="8" t="s">
        <v>95</v>
      </c>
      <c r="BI131" s="99" t="e">
        <f>BI132+BI135+BI240</f>
        <v>#REF!</v>
      </c>
    </row>
    <row r="132" spans="2:63" s="100" customFormat="1" ht="25.9" customHeight="1">
      <c r="B132" s="101"/>
      <c r="D132" s="102" t="s">
        <v>59</v>
      </c>
      <c r="E132" s="103" t="s">
        <v>525</v>
      </c>
      <c r="F132" s="103" t="s">
        <v>1153</v>
      </c>
      <c r="J132" s="101"/>
      <c r="K132" s="104"/>
      <c r="N132" s="105">
        <f>SUM(N133:N134)</f>
        <v>0</v>
      </c>
      <c r="P132" s="105">
        <f>SUM(P133:P134)</f>
        <v>0</v>
      </c>
      <c r="R132" s="106">
        <f>SUM(R133:R134)</f>
        <v>0</v>
      </c>
      <c r="AP132" s="102" t="s">
        <v>68</v>
      </c>
      <c r="AR132" s="107" t="s">
        <v>59</v>
      </c>
      <c r="AS132" s="107" t="s">
        <v>60</v>
      </c>
      <c r="AW132" s="102" t="s">
        <v>122</v>
      </c>
      <c r="BI132" s="108" t="e">
        <f>SUM(BI133:BI134)</f>
        <v>#REF!</v>
      </c>
    </row>
    <row r="133" spans="2:63" s="1" customFormat="1" ht="37.9" customHeight="1">
      <c r="B133" s="19"/>
      <c r="C133" s="110" t="s">
        <v>70</v>
      </c>
      <c r="D133" s="110" t="s">
        <v>125</v>
      </c>
      <c r="E133" s="111" t="s">
        <v>1154</v>
      </c>
      <c r="F133" s="112" t="s">
        <v>1155</v>
      </c>
      <c r="G133" s="113" t="s">
        <v>140</v>
      </c>
      <c r="H133" s="114">
        <v>2</v>
      </c>
      <c r="I133" s="112" t="s">
        <v>1</v>
      </c>
      <c r="J133" s="19"/>
      <c r="K133" s="115" t="s">
        <v>1</v>
      </c>
      <c r="L133" s="116" t="s">
        <v>27</v>
      </c>
      <c r="M133" s="117">
        <v>0</v>
      </c>
      <c r="N133" s="117">
        <f>M133*H133</f>
        <v>0</v>
      </c>
      <c r="O133" s="117">
        <v>0</v>
      </c>
      <c r="P133" s="117">
        <f>O133*H133</f>
        <v>0</v>
      </c>
      <c r="Q133" s="117">
        <v>0</v>
      </c>
      <c r="R133" s="118">
        <f>Q133*H133</f>
        <v>0</v>
      </c>
      <c r="AP133" s="119" t="s">
        <v>129</v>
      </c>
      <c r="AR133" s="119" t="s">
        <v>125</v>
      </c>
      <c r="AS133" s="119" t="s">
        <v>68</v>
      </c>
      <c r="AW133" s="8" t="s">
        <v>122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8" t="s">
        <v>68</v>
      </c>
      <c r="BI133" s="120" t="e">
        <f>ROUND(#REF!*H133,2)</f>
        <v>#REF!</v>
      </c>
      <c r="BJ133" s="8" t="s">
        <v>129</v>
      </c>
      <c r="BK133" s="119" t="s">
        <v>1156</v>
      </c>
    </row>
    <row r="134" spans="2:63" s="1" customFormat="1" ht="19.5">
      <c r="B134" s="19"/>
      <c r="D134" s="121" t="s">
        <v>131</v>
      </c>
      <c r="F134" s="122" t="s">
        <v>1155</v>
      </c>
      <c r="J134" s="19"/>
      <c r="K134" s="123"/>
      <c r="R134" s="40"/>
      <c r="AR134" s="8" t="s">
        <v>131</v>
      </c>
      <c r="AS134" s="8" t="s">
        <v>68</v>
      </c>
    </row>
    <row r="135" spans="2:63" s="100" customFormat="1" ht="25.9" customHeight="1">
      <c r="B135" s="101"/>
      <c r="D135" s="102" t="s">
        <v>59</v>
      </c>
      <c r="E135" s="103" t="s">
        <v>120</v>
      </c>
      <c r="F135" s="103" t="s">
        <v>121</v>
      </c>
      <c r="J135" s="101"/>
      <c r="K135" s="104"/>
      <c r="N135" s="105">
        <f>N136+N145+N152+N165+N173+N188+N201+N233</f>
        <v>692.28147399999989</v>
      </c>
      <c r="P135" s="105">
        <f>P136+P145+P152+P165+P173+P188+P201+P233</f>
        <v>129.07396464264801</v>
      </c>
      <c r="R135" s="106">
        <f>R136+R145+R152+R165+R173+R188+R201+R233</f>
        <v>119.46349999999998</v>
      </c>
      <c r="AP135" s="102" t="s">
        <v>68</v>
      </c>
      <c r="AR135" s="107" t="s">
        <v>59</v>
      </c>
      <c r="AS135" s="107" t="s">
        <v>60</v>
      </c>
      <c r="AW135" s="102" t="s">
        <v>122</v>
      </c>
      <c r="BI135" s="108" t="e">
        <f>BI136+BI145+BI152+BI165+BI173+BI188+BI201+BI233</f>
        <v>#REF!</v>
      </c>
    </row>
    <row r="136" spans="2:63" s="100" customFormat="1" ht="22.9" customHeight="1">
      <c r="B136" s="101"/>
      <c r="D136" s="102" t="s">
        <v>59</v>
      </c>
      <c r="E136" s="109" t="s">
        <v>68</v>
      </c>
      <c r="F136" s="109" t="s">
        <v>1157</v>
      </c>
      <c r="J136" s="101"/>
      <c r="K136" s="104"/>
      <c r="N136" s="105">
        <f>SUM(N137:N144)</f>
        <v>312.45480900000001</v>
      </c>
      <c r="P136" s="105">
        <f>SUM(P137:P144)</f>
        <v>0</v>
      </c>
      <c r="R136" s="106">
        <f>SUM(R137:R144)</f>
        <v>86.115989999999996</v>
      </c>
      <c r="AP136" s="102" t="s">
        <v>68</v>
      </c>
      <c r="AR136" s="107" t="s">
        <v>59</v>
      </c>
      <c r="AS136" s="107" t="s">
        <v>68</v>
      </c>
      <c r="AW136" s="102" t="s">
        <v>122</v>
      </c>
      <c r="BI136" s="108" t="e">
        <f>SUM(BI137:BI144)</f>
        <v>#REF!</v>
      </c>
    </row>
    <row r="137" spans="2:63" s="1" customFormat="1" ht="24.2" customHeight="1">
      <c r="B137" s="19"/>
      <c r="C137" s="110" t="s">
        <v>123</v>
      </c>
      <c r="D137" s="110" t="s">
        <v>125</v>
      </c>
      <c r="E137" s="111" t="s">
        <v>1158</v>
      </c>
      <c r="F137" s="112" t="s">
        <v>1159</v>
      </c>
      <c r="G137" s="113" t="s">
        <v>247</v>
      </c>
      <c r="H137" s="114">
        <v>162.483</v>
      </c>
      <c r="I137" s="112" t="s">
        <v>151</v>
      </c>
      <c r="J137" s="19"/>
      <c r="K137" s="115" t="s">
        <v>1</v>
      </c>
      <c r="L137" s="116" t="s">
        <v>27</v>
      </c>
      <c r="M137" s="117">
        <v>1.228</v>
      </c>
      <c r="N137" s="117">
        <f>M137*H137</f>
        <v>199.529124</v>
      </c>
      <c r="O137" s="117">
        <v>0</v>
      </c>
      <c r="P137" s="117">
        <f>O137*H137</f>
        <v>0</v>
      </c>
      <c r="Q137" s="117">
        <v>0.24</v>
      </c>
      <c r="R137" s="118">
        <f>Q137*H137</f>
        <v>38.995919999999998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1160</v>
      </c>
    </row>
    <row r="138" spans="2:63" s="1" customFormat="1" ht="29.25">
      <c r="B138" s="19"/>
      <c r="D138" s="121" t="s">
        <v>131</v>
      </c>
      <c r="F138" s="122" t="s">
        <v>1161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1162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24.2" customHeight="1">
      <c r="B140" s="19"/>
      <c r="C140" s="110" t="s">
        <v>129</v>
      </c>
      <c r="D140" s="110" t="s">
        <v>125</v>
      </c>
      <c r="E140" s="111" t="s">
        <v>1163</v>
      </c>
      <c r="F140" s="112" t="s">
        <v>1164</v>
      </c>
      <c r="G140" s="113" t="s">
        <v>247</v>
      </c>
      <c r="H140" s="114">
        <v>162.483</v>
      </c>
      <c r="I140" s="112" t="s">
        <v>151</v>
      </c>
      <c r="J140" s="19"/>
      <c r="K140" s="115" t="s">
        <v>1</v>
      </c>
      <c r="L140" s="116" t="s">
        <v>27</v>
      </c>
      <c r="M140" s="117">
        <v>0.69499999999999995</v>
      </c>
      <c r="N140" s="117">
        <f>M140*H140</f>
        <v>112.925685</v>
      </c>
      <c r="O140" s="117">
        <v>0</v>
      </c>
      <c r="P140" s="117">
        <f>O140*H140</f>
        <v>0</v>
      </c>
      <c r="Q140" s="117">
        <v>0.28999999999999998</v>
      </c>
      <c r="R140" s="118">
        <f>Q140*H140</f>
        <v>47.120069999999998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1165</v>
      </c>
    </row>
    <row r="141" spans="2:63" s="1" customFormat="1" ht="39">
      <c r="B141" s="19"/>
      <c r="D141" s="121" t="s">
        <v>131</v>
      </c>
      <c r="F141" s="122" t="s">
        <v>1166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>
      <c r="B142" s="19"/>
      <c r="D142" s="125" t="s">
        <v>154</v>
      </c>
      <c r="F142" s="126" t="s">
        <v>1167</v>
      </c>
      <c r="J142" s="19"/>
      <c r="K142" s="123"/>
      <c r="R142" s="40"/>
      <c r="AR142" s="8" t="s">
        <v>154</v>
      </c>
      <c r="AS142" s="8" t="s">
        <v>70</v>
      </c>
    </row>
    <row r="143" spans="2:63" s="1" customFormat="1" ht="21.75" customHeight="1">
      <c r="B143" s="19"/>
      <c r="C143" s="110" t="s">
        <v>142</v>
      </c>
      <c r="D143" s="110" t="s">
        <v>125</v>
      </c>
      <c r="E143" s="111" t="s">
        <v>1168</v>
      </c>
      <c r="F143" s="112" t="s">
        <v>1169</v>
      </c>
      <c r="G143" s="113" t="s">
        <v>247</v>
      </c>
      <c r="H143" s="114">
        <v>162.483</v>
      </c>
      <c r="I143" s="112" t="s">
        <v>1</v>
      </c>
      <c r="J143" s="19"/>
      <c r="K143" s="115" t="s">
        <v>1</v>
      </c>
      <c r="L143" s="116" t="s">
        <v>27</v>
      </c>
      <c r="M143" s="117">
        <v>0</v>
      </c>
      <c r="N143" s="117">
        <f>M143*H143</f>
        <v>0</v>
      </c>
      <c r="O143" s="117">
        <v>0</v>
      </c>
      <c r="P143" s="117">
        <f>O143*H143</f>
        <v>0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70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1170</v>
      </c>
    </row>
    <row r="144" spans="2:63" s="1" customFormat="1">
      <c r="B144" s="19"/>
      <c r="D144" s="121" t="s">
        <v>131</v>
      </c>
      <c r="F144" s="122" t="s">
        <v>1169</v>
      </c>
      <c r="J144" s="19"/>
      <c r="K144" s="123"/>
      <c r="R144" s="40"/>
      <c r="AR144" s="8" t="s">
        <v>131</v>
      </c>
      <c r="AS144" s="8" t="s">
        <v>70</v>
      </c>
    </row>
    <row r="145" spans="2:63" s="100" customFormat="1" ht="22.9" customHeight="1">
      <c r="B145" s="101"/>
      <c r="D145" s="102" t="s">
        <v>59</v>
      </c>
      <c r="E145" s="109" t="s">
        <v>70</v>
      </c>
      <c r="F145" s="109" t="s">
        <v>1171</v>
      </c>
      <c r="J145" s="101"/>
      <c r="K145" s="104"/>
      <c r="N145" s="105">
        <f>SUM(N146:N151)</f>
        <v>6.3800480000000004</v>
      </c>
      <c r="P145" s="105">
        <f>SUM(P146:P151)</f>
        <v>10.400231892648002</v>
      </c>
      <c r="R145" s="106">
        <f>SUM(R146:R151)</f>
        <v>0</v>
      </c>
      <c r="AP145" s="102" t="s">
        <v>68</v>
      </c>
      <c r="AR145" s="107" t="s">
        <v>59</v>
      </c>
      <c r="AS145" s="107" t="s">
        <v>68</v>
      </c>
      <c r="AW145" s="102" t="s">
        <v>122</v>
      </c>
      <c r="BI145" s="108" t="e">
        <f>SUM(BI146:BI151)</f>
        <v>#REF!</v>
      </c>
    </row>
    <row r="146" spans="2:63" s="1" customFormat="1" ht="24.2" customHeight="1">
      <c r="B146" s="19"/>
      <c r="C146" s="110" t="s">
        <v>148</v>
      </c>
      <c r="D146" s="110" t="s">
        <v>125</v>
      </c>
      <c r="E146" s="111" t="s">
        <v>1172</v>
      </c>
      <c r="F146" s="112" t="s">
        <v>1173</v>
      </c>
      <c r="G146" s="113" t="s">
        <v>128</v>
      </c>
      <c r="H146" s="114">
        <v>4.0620000000000003</v>
      </c>
      <c r="I146" s="112" t="s">
        <v>151</v>
      </c>
      <c r="J146" s="19"/>
      <c r="K146" s="115" t="s">
        <v>1</v>
      </c>
      <c r="L146" s="116" t="s">
        <v>27</v>
      </c>
      <c r="M146" s="117">
        <v>0.629</v>
      </c>
      <c r="N146" s="117">
        <f>M146*H146</f>
        <v>2.5549980000000003</v>
      </c>
      <c r="O146" s="117">
        <v>2.5018722040000001</v>
      </c>
      <c r="P146" s="117">
        <f>O146*H146</f>
        <v>10.162604892648002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1174</v>
      </c>
    </row>
    <row r="147" spans="2:63" s="1" customFormat="1" ht="19.5">
      <c r="B147" s="19"/>
      <c r="D147" s="121" t="s">
        <v>131</v>
      </c>
      <c r="F147" s="122" t="s">
        <v>1175</v>
      </c>
      <c r="J147" s="19"/>
      <c r="K147" s="123"/>
      <c r="R147" s="40"/>
      <c r="AR147" s="8" t="s">
        <v>131</v>
      </c>
      <c r="AS147" s="8" t="s">
        <v>70</v>
      </c>
    </row>
    <row r="148" spans="2:63" s="1" customFormat="1">
      <c r="B148" s="19"/>
      <c r="D148" s="125" t="s">
        <v>154</v>
      </c>
      <c r="F148" s="126" t="s">
        <v>1176</v>
      </c>
      <c r="J148" s="19"/>
      <c r="K148" s="123"/>
      <c r="R148" s="40"/>
      <c r="AR148" s="8" t="s">
        <v>154</v>
      </c>
      <c r="AS148" s="8" t="s">
        <v>70</v>
      </c>
    </row>
    <row r="149" spans="2:63" s="1" customFormat="1" ht="16.5" customHeight="1">
      <c r="B149" s="19"/>
      <c r="C149" s="110" t="s">
        <v>156</v>
      </c>
      <c r="D149" s="110" t="s">
        <v>125</v>
      </c>
      <c r="E149" s="111" t="s">
        <v>1177</v>
      </c>
      <c r="F149" s="112" t="s">
        <v>1178</v>
      </c>
      <c r="G149" s="113" t="s">
        <v>247</v>
      </c>
      <c r="H149" s="114">
        <v>6.77</v>
      </c>
      <c r="I149" s="112" t="s">
        <v>151</v>
      </c>
      <c r="J149" s="19"/>
      <c r="K149" s="115" t="s">
        <v>1</v>
      </c>
      <c r="L149" s="116" t="s">
        <v>27</v>
      </c>
      <c r="M149" s="117">
        <v>0.56499999999999995</v>
      </c>
      <c r="N149" s="117">
        <f>M149*H149</f>
        <v>3.8250499999999996</v>
      </c>
      <c r="O149" s="117">
        <v>3.5099999999999999E-2</v>
      </c>
      <c r="P149" s="117">
        <f>O149*H149</f>
        <v>0.23762699999999998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1179</v>
      </c>
    </row>
    <row r="150" spans="2:63" s="1" customFormat="1">
      <c r="B150" s="19"/>
      <c r="D150" s="121" t="s">
        <v>131</v>
      </c>
      <c r="F150" s="122" t="s">
        <v>1180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>
      <c r="B151" s="19"/>
      <c r="D151" s="125" t="s">
        <v>154</v>
      </c>
      <c r="F151" s="126" t="s">
        <v>1181</v>
      </c>
      <c r="J151" s="19"/>
      <c r="K151" s="123"/>
      <c r="R151" s="40"/>
      <c r="AR151" s="8" t="s">
        <v>154</v>
      </c>
      <c r="AS151" s="8" t="s">
        <v>70</v>
      </c>
    </row>
    <row r="152" spans="2:63" s="100" customFormat="1" ht="22.9" customHeight="1">
      <c r="B152" s="101"/>
      <c r="D152" s="102" t="s">
        <v>59</v>
      </c>
      <c r="E152" s="109" t="s">
        <v>142</v>
      </c>
      <c r="F152" s="109" t="s">
        <v>1182</v>
      </c>
      <c r="J152" s="101"/>
      <c r="K152" s="104"/>
      <c r="N152" s="105">
        <f>SUM(N153:N164)</f>
        <v>86.440956</v>
      </c>
      <c r="P152" s="105">
        <f>SUM(P153:P164)</f>
        <v>105.3052323</v>
      </c>
      <c r="R152" s="106">
        <f>SUM(R153:R164)</f>
        <v>0</v>
      </c>
      <c r="AP152" s="102" t="s">
        <v>68</v>
      </c>
      <c r="AR152" s="107" t="s">
        <v>59</v>
      </c>
      <c r="AS152" s="107" t="s">
        <v>68</v>
      </c>
      <c r="AW152" s="102" t="s">
        <v>122</v>
      </c>
      <c r="BI152" s="108" t="e">
        <f>SUM(BI153:BI164)</f>
        <v>#REF!</v>
      </c>
    </row>
    <row r="153" spans="2:63" s="1" customFormat="1" ht="24.2" customHeight="1">
      <c r="B153" s="19"/>
      <c r="C153" s="110" t="s">
        <v>165</v>
      </c>
      <c r="D153" s="110" t="s">
        <v>125</v>
      </c>
      <c r="E153" s="111" t="s">
        <v>1183</v>
      </c>
      <c r="F153" s="112" t="s">
        <v>1184</v>
      </c>
      <c r="G153" s="113" t="s">
        <v>247</v>
      </c>
      <c r="H153" s="114">
        <v>162.483</v>
      </c>
      <c r="I153" s="112" t="s">
        <v>151</v>
      </c>
      <c r="J153" s="19"/>
      <c r="K153" s="115" t="s">
        <v>1</v>
      </c>
      <c r="L153" s="116" t="s">
        <v>27</v>
      </c>
      <c r="M153" s="117">
        <v>2.8000000000000001E-2</v>
      </c>
      <c r="N153" s="117">
        <f>M153*H153</f>
        <v>4.5495239999999999</v>
      </c>
      <c r="O153" s="117">
        <v>0.39600000000000002</v>
      </c>
      <c r="P153" s="117">
        <f>O153*H153</f>
        <v>64.343268000000009</v>
      </c>
      <c r="Q153" s="117">
        <v>0</v>
      </c>
      <c r="R153" s="118">
        <f>Q153*H153</f>
        <v>0</v>
      </c>
      <c r="AP153" s="119" t="s">
        <v>129</v>
      </c>
      <c r="AR153" s="119" t="s">
        <v>125</v>
      </c>
      <c r="AS153" s="119" t="s">
        <v>70</v>
      </c>
      <c r="AW153" s="8" t="s">
        <v>122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8" t="s">
        <v>68</v>
      </c>
      <c r="BI153" s="120" t="e">
        <f>ROUND(#REF!*H153,2)</f>
        <v>#REF!</v>
      </c>
      <c r="BJ153" s="8" t="s">
        <v>129</v>
      </c>
      <c r="BK153" s="119" t="s">
        <v>1185</v>
      </c>
    </row>
    <row r="154" spans="2:63" s="1" customFormat="1" ht="29.25">
      <c r="B154" s="19"/>
      <c r="D154" s="121" t="s">
        <v>131</v>
      </c>
      <c r="F154" s="122" t="s">
        <v>1186</v>
      </c>
      <c r="J154" s="19"/>
      <c r="K154" s="123"/>
      <c r="R154" s="40"/>
      <c r="AR154" s="8" t="s">
        <v>131</v>
      </c>
      <c r="AS154" s="8" t="s">
        <v>70</v>
      </c>
    </row>
    <row r="155" spans="2:63" s="1" customFormat="1">
      <c r="B155" s="19"/>
      <c r="D155" s="125" t="s">
        <v>154</v>
      </c>
      <c r="F155" s="126" t="s">
        <v>1187</v>
      </c>
      <c r="J155" s="19"/>
      <c r="K155" s="123"/>
      <c r="R155" s="40"/>
      <c r="AR155" s="8" t="s">
        <v>154</v>
      </c>
      <c r="AS155" s="8" t="s">
        <v>70</v>
      </c>
    </row>
    <row r="156" spans="2:63" s="1" customFormat="1" ht="24.2" customHeight="1">
      <c r="B156" s="19"/>
      <c r="C156" s="110" t="s">
        <v>136</v>
      </c>
      <c r="D156" s="110" t="s">
        <v>125</v>
      </c>
      <c r="E156" s="111" t="s">
        <v>1188</v>
      </c>
      <c r="F156" s="112" t="s">
        <v>1189</v>
      </c>
      <c r="G156" s="113" t="s">
        <v>247</v>
      </c>
      <c r="H156" s="114">
        <v>162.483</v>
      </c>
      <c r="I156" s="112" t="s">
        <v>270</v>
      </c>
      <c r="J156" s="19"/>
      <c r="K156" s="115" t="s">
        <v>1</v>
      </c>
      <c r="L156" s="116" t="s">
        <v>27</v>
      </c>
      <c r="M156" s="117">
        <v>2.4E-2</v>
      </c>
      <c r="N156" s="117">
        <f>M156*H156</f>
        <v>3.8995920000000002</v>
      </c>
      <c r="O156" s="117">
        <v>0.106</v>
      </c>
      <c r="P156" s="117">
        <f>O156*H156</f>
        <v>17.223198</v>
      </c>
      <c r="Q156" s="117">
        <v>0</v>
      </c>
      <c r="R156" s="118">
        <f>Q156*H156</f>
        <v>0</v>
      </c>
      <c r="AP156" s="119" t="s">
        <v>129</v>
      </c>
      <c r="AR156" s="119" t="s">
        <v>125</v>
      </c>
      <c r="AS156" s="119" t="s">
        <v>70</v>
      </c>
      <c r="AW156" s="8" t="s">
        <v>122</v>
      </c>
      <c r="BC156" s="120" t="e">
        <f>IF(L156="základní",#REF!,0)</f>
        <v>#REF!</v>
      </c>
      <c r="BD156" s="120">
        <f>IF(L156="snížená",#REF!,0)</f>
        <v>0</v>
      </c>
      <c r="BE156" s="120">
        <f>IF(L156="zákl. přenesená",#REF!,0)</f>
        <v>0</v>
      </c>
      <c r="BF156" s="120">
        <f>IF(L156="sníž. přenesená",#REF!,0)</f>
        <v>0</v>
      </c>
      <c r="BG156" s="120">
        <f>IF(L156="nulová",#REF!,0)</f>
        <v>0</v>
      </c>
      <c r="BH156" s="8" t="s">
        <v>68</v>
      </c>
      <c r="BI156" s="120" t="e">
        <f>ROUND(#REF!*H156,2)</f>
        <v>#REF!</v>
      </c>
      <c r="BJ156" s="8" t="s">
        <v>129</v>
      </c>
      <c r="BK156" s="119" t="s">
        <v>1190</v>
      </c>
    </row>
    <row r="157" spans="2:63" s="1" customFormat="1" ht="19.5">
      <c r="B157" s="19"/>
      <c r="D157" s="121" t="s">
        <v>131</v>
      </c>
      <c r="F157" s="122" t="s">
        <v>1191</v>
      </c>
      <c r="J157" s="19"/>
      <c r="K157" s="123"/>
      <c r="R157" s="40"/>
      <c r="AR157" s="8" t="s">
        <v>131</v>
      </c>
      <c r="AS157" s="8" t="s">
        <v>70</v>
      </c>
    </row>
    <row r="158" spans="2:63" s="1" customFormat="1">
      <c r="B158" s="19"/>
      <c r="D158" s="125" t="s">
        <v>154</v>
      </c>
      <c r="F158" s="126" t="s">
        <v>1192</v>
      </c>
      <c r="J158" s="19"/>
      <c r="K158" s="123"/>
      <c r="R158" s="40"/>
      <c r="AR158" s="8" t="s">
        <v>154</v>
      </c>
      <c r="AS158" s="8" t="s">
        <v>70</v>
      </c>
    </row>
    <row r="159" spans="2:63" s="1" customFormat="1" ht="37.9" customHeight="1">
      <c r="B159" s="19"/>
      <c r="C159" s="110" t="s">
        <v>177</v>
      </c>
      <c r="D159" s="110" t="s">
        <v>125</v>
      </c>
      <c r="E159" s="111" t="s">
        <v>1193</v>
      </c>
      <c r="F159" s="112" t="s">
        <v>1194</v>
      </c>
      <c r="G159" s="113" t="s">
        <v>247</v>
      </c>
      <c r="H159" s="114">
        <v>162.483</v>
      </c>
      <c r="I159" s="112" t="s">
        <v>151</v>
      </c>
      <c r="J159" s="19"/>
      <c r="K159" s="115" t="s">
        <v>1</v>
      </c>
      <c r="L159" s="116" t="s">
        <v>27</v>
      </c>
      <c r="M159" s="117">
        <v>0.48</v>
      </c>
      <c r="N159" s="117">
        <f>M159*H159</f>
        <v>77.991839999999996</v>
      </c>
      <c r="O159" s="117">
        <v>0.14610000000000001</v>
      </c>
      <c r="P159" s="117">
        <f>O159*H159</f>
        <v>23.738766300000002</v>
      </c>
      <c r="Q159" s="117">
        <v>0</v>
      </c>
      <c r="R159" s="118">
        <f>Q159*H159</f>
        <v>0</v>
      </c>
      <c r="AP159" s="119" t="s">
        <v>129</v>
      </c>
      <c r="AR159" s="119" t="s">
        <v>125</v>
      </c>
      <c r="AS159" s="119" t="s">
        <v>70</v>
      </c>
      <c r="AW159" s="8" t="s">
        <v>122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8" t="s">
        <v>68</v>
      </c>
      <c r="BI159" s="120" t="e">
        <f>ROUND(#REF!*H159,2)</f>
        <v>#REF!</v>
      </c>
      <c r="BJ159" s="8" t="s">
        <v>129</v>
      </c>
      <c r="BK159" s="119" t="s">
        <v>1195</v>
      </c>
    </row>
    <row r="160" spans="2:63" s="1" customFormat="1" ht="48.75">
      <c r="B160" s="19"/>
      <c r="D160" s="121" t="s">
        <v>131</v>
      </c>
      <c r="F160" s="122" t="s">
        <v>1196</v>
      </c>
      <c r="J160" s="19"/>
      <c r="K160" s="123"/>
      <c r="R160" s="40"/>
      <c r="AR160" s="8" t="s">
        <v>131</v>
      </c>
      <c r="AS160" s="8" t="s">
        <v>70</v>
      </c>
    </row>
    <row r="161" spans="2:63" s="1" customFormat="1">
      <c r="B161" s="19"/>
      <c r="D161" s="125" t="s">
        <v>154</v>
      </c>
      <c r="F161" s="126" t="s">
        <v>1197</v>
      </c>
      <c r="J161" s="19"/>
      <c r="K161" s="123"/>
      <c r="R161" s="40"/>
      <c r="AR161" s="8" t="s">
        <v>154</v>
      </c>
      <c r="AS161" s="8" t="s">
        <v>70</v>
      </c>
    </row>
    <row r="162" spans="2:63" s="1" customFormat="1" ht="24.2" customHeight="1">
      <c r="B162" s="19"/>
      <c r="C162" s="127" t="s">
        <v>183</v>
      </c>
      <c r="D162" s="127" t="s">
        <v>224</v>
      </c>
      <c r="E162" s="128" t="s">
        <v>1198</v>
      </c>
      <c r="F162" s="129" t="s">
        <v>1199</v>
      </c>
      <c r="G162" s="130" t="s">
        <v>247</v>
      </c>
      <c r="H162" s="131">
        <v>167.357</v>
      </c>
      <c r="I162" s="129" t="s">
        <v>1</v>
      </c>
      <c r="J162" s="132"/>
      <c r="K162" s="133" t="s">
        <v>1</v>
      </c>
      <c r="L162" s="134" t="s">
        <v>27</v>
      </c>
      <c r="M162" s="117">
        <v>0</v>
      </c>
      <c r="N162" s="117">
        <f>M162*H162</f>
        <v>0</v>
      </c>
      <c r="O162" s="117">
        <v>0</v>
      </c>
      <c r="P162" s="117">
        <f>O162*H162</f>
        <v>0</v>
      </c>
      <c r="Q162" s="117">
        <v>0</v>
      </c>
      <c r="R162" s="118">
        <f>Q162*H162</f>
        <v>0</v>
      </c>
      <c r="AP162" s="119" t="s">
        <v>165</v>
      </c>
      <c r="AR162" s="119" t="s">
        <v>224</v>
      </c>
      <c r="AS162" s="119" t="s">
        <v>70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1200</v>
      </c>
    </row>
    <row r="163" spans="2:63" s="1" customFormat="1" ht="19.5">
      <c r="B163" s="19"/>
      <c r="D163" s="121" t="s">
        <v>131</v>
      </c>
      <c r="F163" s="122" t="s">
        <v>1199</v>
      </c>
      <c r="J163" s="19"/>
      <c r="K163" s="123"/>
      <c r="R163" s="40"/>
      <c r="AR163" s="8" t="s">
        <v>131</v>
      </c>
      <c r="AS163" s="8" t="s">
        <v>70</v>
      </c>
    </row>
    <row r="164" spans="2:63" s="1" customFormat="1" ht="136.5">
      <c r="B164" s="19"/>
      <c r="D164" s="121" t="s">
        <v>146</v>
      </c>
      <c r="F164" s="124" t="s">
        <v>1201</v>
      </c>
      <c r="J164" s="19"/>
      <c r="K164" s="123"/>
      <c r="R164" s="40"/>
      <c r="AR164" s="8" t="s">
        <v>146</v>
      </c>
      <c r="AS164" s="8" t="s">
        <v>70</v>
      </c>
    </row>
    <row r="165" spans="2:63" s="100" customFormat="1" ht="22.9" customHeight="1">
      <c r="B165" s="101"/>
      <c r="D165" s="102" t="s">
        <v>59</v>
      </c>
      <c r="E165" s="109" t="s">
        <v>148</v>
      </c>
      <c r="F165" s="109" t="s">
        <v>597</v>
      </c>
      <c r="J165" s="101"/>
      <c r="K165" s="104"/>
      <c r="N165" s="105">
        <f>SUM(N166:N172)</f>
        <v>13.668000000000001</v>
      </c>
      <c r="P165" s="105">
        <f>SUM(P166:P172)</f>
        <v>13.331375520000002</v>
      </c>
      <c r="R165" s="106">
        <f>SUM(R166:R172)</f>
        <v>0</v>
      </c>
      <c r="AP165" s="102" t="s">
        <v>68</v>
      </c>
      <c r="AR165" s="107" t="s">
        <v>59</v>
      </c>
      <c r="AS165" s="107" t="s">
        <v>68</v>
      </c>
      <c r="AW165" s="102" t="s">
        <v>122</v>
      </c>
      <c r="BI165" s="108" t="e">
        <f>SUM(BI166:BI172)</f>
        <v>#REF!</v>
      </c>
    </row>
    <row r="166" spans="2:63" s="1" customFormat="1" ht="33" customHeight="1">
      <c r="B166" s="19"/>
      <c r="C166" s="110" t="s">
        <v>188</v>
      </c>
      <c r="D166" s="110" t="s">
        <v>125</v>
      </c>
      <c r="E166" s="111" t="s">
        <v>1202</v>
      </c>
      <c r="F166" s="112" t="s">
        <v>1203</v>
      </c>
      <c r="G166" s="113" t="s">
        <v>159</v>
      </c>
      <c r="H166" s="114">
        <v>51</v>
      </c>
      <c r="I166" s="112" t="s">
        <v>151</v>
      </c>
      <c r="J166" s="19"/>
      <c r="K166" s="115" t="s">
        <v>1</v>
      </c>
      <c r="L166" s="116" t="s">
        <v>27</v>
      </c>
      <c r="M166" s="117">
        <v>0.26800000000000002</v>
      </c>
      <c r="N166" s="117">
        <f>M166*H166</f>
        <v>13.668000000000001</v>
      </c>
      <c r="O166" s="117">
        <v>0.15539952000000001</v>
      </c>
      <c r="P166" s="117">
        <f>O166*H166</f>
        <v>7.9253755200000011</v>
      </c>
      <c r="Q166" s="117">
        <v>0</v>
      </c>
      <c r="R166" s="118">
        <f>Q166*H166</f>
        <v>0</v>
      </c>
      <c r="AP166" s="119" t="s">
        <v>129</v>
      </c>
      <c r="AR166" s="119" t="s">
        <v>125</v>
      </c>
      <c r="AS166" s="119" t="s">
        <v>70</v>
      </c>
      <c r="AW166" s="8" t="s">
        <v>122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8" t="s">
        <v>68</v>
      </c>
      <c r="BI166" s="120" t="e">
        <f>ROUND(#REF!*H166,2)</f>
        <v>#REF!</v>
      </c>
      <c r="BJ166" s="8" t="s">
        <v>129</v>
      </c>
      <c r="BK166" s="119" t="s">
        <v>1204</v>
      </c>
    </row>
    <row r="167" spans="2:63" s="1" customFormat="1" ht="29.25">
      <c r="B167" s="19"/>
      <c r="D167" s="121" t="s">
        <v>131</v>
      </c>
      <c r="F167" s="122" t="s">
        <v>1205</v>
      </c>
      <c r="J167" s="19"/>
      <c r="K167" s="123"/>
      <c r="R167" s="40"/>
      <c r="AR167" s="8" t="s">
        <v>131</v>
      </c>
      <c r="AS167" s="8" t="s">
        <v>70</v>
      </c>
    </row>
    <row r="168" spans="2:63" s="1" customFormat="1">
      <c r="B168" s="19"/>
      <c r="D168" s="125" t="s">
        <v>154</v>
      </c>
      <c r="F168" s="126" t="s">
        <v>1206</v>
      </c>
      <c r="J168" s="19"/>
      <c r="K168" s="123"/>
      <c r="R168" s="40"/>
      <c r="AR168" s="8" t="s">
        <v>154</v>
      </c>
      <c r="AS168" s="8" t="s">
        <v>70</v>
      </c>
    </row>
    <row r="169" spans="2:63" s="1" customFormat="1" ht="16.5" customHeight="1">
      <c r="B169" s="19"/>
      <c r="C169" s="127" t="s">
        <v>194</v>
      </c>
      <c r="D169" s="127" t="s">
        <v>224</v>
      </c>
      <c r="E169" s="128" t="s">
        <v>1207</v>
      </c>
      <c r="F169" s="129" t="s">
        <v>1208</v>
      </c>
      <c r="G169" s="130" t="s">
        <v>159</v>
      </c>
      <c r="H169" s="131">
        <v>53</v>
      </c>
      <c r="I169" s="129" t="s">
        <v>151</v>
      </c>
      <c r="J169" s="132"/>
      <c r="K169" s="133" t="s">
        <v>1</v>
      </c>
      <c r="L169" s="134" t="s">
        <v>27</v>
      </c>
      <c r="M169" s="117">
        <v>0</v>
      </c>
      <c r="N169" s="117">
        <f>M169*H169</f>
        <v>0</v>
      </c>
      <c r="O169" s="117">
        <v>0.10199999999999999</v>
      </c>
      <c r="P169" s="117">
        <f>O169*H169</f>
        <v>5.4059999999999997</v>
      </c>
      <c r="Q169" s="117">
        <v>0</v>
      </c>
      <c r="R169" s="118">
        <f>Q169*H169</f>
        <v>0</v>
      </c>
      <c r="AP169" s="119" t="s">
        <v>165</v>
      </c>
      <c r="AR169" s="119" t="s">
        <v>224</v>
      </c>
      <c r="AS169" s="119" t="s">
        <v>70</v>
      </c>
      <c r="AW169" s="8" t="s">
        <v>122</v>
      </c>
      <c r="BC169" s="120" t="e">
        <f>IF(L169="základní",#REF!,0)</f>
        <v>#REF!</v>
      </c>
      <c r="BD169" s="120">
        <f>IF(L169="snížená",#REF!,0)</f>
        <v>0</v>
      </c>
      <c r="BE169" s="120">
        <f>IF(L169="zákl. přenesená",#REF!,0)</f>
        <v>0</v>
      </c>
      <c r="BF169" s="120">
        <f>IF(L169="sníž. přenesená",#REF!,0)</f>
        <v>0</v>
      </c>
      <c r="BG169" s="120">
        <f>IF(L169="nulová",#REF!,0)</f>
        <v>0</v>
      </c>
      <c r="BH169" s="8" t="s">
        <v>68</v>
      </c>
      <c r="BI169" s="120" t="e">
        <f>ROUND(#REF!*H169,2)</f>
        <v>#REF!</v>
      </c>
      <c r="BJ169" s="8" t="s">
        <v>129</v>
      </c>
      <c r="BK169" s="119" t="s">
        <v>1209</v>
      </c>
    </row>
    <row r="170" spans="2:63" s="1" customFormat="1">
      <c r="B170" s="19"/>
      <c r="D170" s="121" t="s">
        <v>131</v>
      </c>
      <c r="F170" s="122" t="s">
        <v>1208</v>
      </c>
      <c r="J170" s="19"/>
      <c r="K170" s="123"/>
      <c r="R170" s="40"/>
      <c r="AR170" s="8" t="s">
        <v>131</v>
      </c>
      <c r="AS170" s="8" t="s">
        <v>70</v>
      </c>
    </row>
    <row r="171" spans="2:63" s="1" customFormat="1" ht="24.2" customHeight="1">
      <c r="B171" s="19"/>
      <c r="C171" s="110" t="s">
        <v>200</v>
      </c>
      <c r="D171" s="110" t="s">
        <v>125</v>
      </c>
      <c r="E171" s="111" t="s">
        <v>692</v>
      </c>
      <c r="F171" s="112" t="s">
        <v>693</v>
      </c>
      <c r="G171" s="113" t="s">
        <v>159</v>
      </c>
      <c r="H171" s="114">
        <v>51</v>
      </c>
      <c r="I171" s="112" t="s">
        <v>1</v>
      </c>
      <c r="J171" s="19"/>
      <c r="K171" s="115" t="s">
        <v>1</v>
      </c>
      <c r="L171" s="116" t="s">
        <v>27</v>
      </c>
      <c r="M171" s="117">
        <v>0</v>
      </c>
      <c r="N171" s="117">
        <f>M171*H171</f>
        <v>0</v>
      </c>
      <c r="O171" s="117">
        <v>0</v>
      </c>
      <c r="P171" s="117">
        <f>O171*H171</f>
        <v>0</v>
      </c>
      <c r="Q171" s="117">
        <v>0</v>
      </c>
      <c r="R171" s="118">
        <f>Q171*H171</f>
        <v>0</v>
      </c>
      <c r="AP171" s="119" t="s">
        <v>129</v>
      </c>
      <c r="AR171" s="119" t="s">
        <v>125</v>
      </c>
      <c r="AS171" s="119" t="s">
        <v>70</v>
      </c>
      <c r="AW171" s="8" t="s">
        <v>122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8" t="s">
        <v>68</v>
      </c>
      <c r="BI171" s="120" t="e">
        <f>ROUND(#REF!*H171,2)</f>
        <v>#REF!</v>
      </c>
      <c r="BJ171" s="8" t="s">
        <v>129</v>
      </c>
      <c r="BK171" s="119" t="s">
        <v>1210</v>
      </c>
    </row>
    <row r="172" spans="2:63" s="1" customFormat="1" ht="19.5">
      <c r="B172" s="19"/>
      <c r="D172" s="121" t="s">
        <v>131</v>
      </c>
      <c r="F172" s="122" t="s">
        <v>693</v>
      </c>
      <c r="J172" s="19"/>
      <c r="K172" s="123"/>
      <c r="R172" s="40"/>
      <c r="AR172" s="8" t="s">
        <v>131</v>
      </c>
      <c r="AS172" s="8" t="s">
        <v>70</v>
      </c>
    </row>
    <row r="173" spans="2:63" s="100" customFormat="1" ht="22.9" customHeight="1">
      <c r="B173" s="101"/>
      <c r="D173" s="102" t="s">
        <v>59</v>
      </c>
      <c r="E173" s="109" t="s">
        <v>165</v>
      </c>
      <c r="F173" s="109" t="s">
        <v>653</v>
      </c>
      <c r="J173" s="101"/>
      <c r="K173" s="104"/>
      <c r="N173" s="105">
        <f>SUM(N174:N187)</f>
        <v>5.9290000000000003</v>
      </c>
      <c r="P173" s="105">
        <f>SUM(P174:P187)</f>
        <v>3.0035000000000001E-3</v>
      </c>
      <c r="R173" s="106">
        <f>SUM(R174:R187)</f>
        <v>0.14504</v>
      </c>
      <c r="AP173" s="102" t="s">
        <v>68</v>
      </c>
      <c r="AR173" s="107" t="s">
        <v>59</v>
      </c>
      <c r="AS173" s="107" t="s">
        <v>68</v>
      </c>
      <c r="AW173" s="102" t="s">
        <v>122</v>
      </c>
      <c r="BI173" s="108" t="e">
        <f>SUM(BI174:BI187)</f>
        <v>#REF!</v>
      </c>
    </row>
    <row r="174" spans="2:63" s="1" customFormat="1" ht="16.5" customHeight="1">
      <c r="B174" s="19"/>
      <c r="C174" s="110" t="s">
        <v>7</v>
      </c>
      <c r="D174" s="110" t="s">
        <v>125</v>
      </c>
      <c r="E174" s="111" t="s">
        <v>1211</v>
      </c>
      <c r="F174" s="112" t="s">
        <v>1212</v>
      </c>
      <c r="G174" s="113" t="s">
        <v>159</v>
      </c>
      <c r="H174" s="114">
        <v>5</v>
      </c>
      <c r="I174" s="112" t="s">
        <v>151</v>
      </c>
      <c r="J174" s="19"/>
      <c r="K174" s="115" t="s">
        <v>1</v>
      </c>
      <c r="L174" s="116" t="s">
        <v>27</v>
      </c>
      <c r="M174" s="117">
        <v>0.41299999999999998</v>
      </c>
      <c r="N174" s="117">
        <f>M174*H174</f>
        <v>2.0649999999999999</v>
      </c>
      <c r="O174" s="117">
        <v>0</v>
      </c>
      <c r="P174" s="117">
        <f>O174*H174</f>
        <v>0</v>
      </c>
      <c r="Q174" s="117">
        <v>1.4919999999999999E-2</v>
      </c>
      <c r="R174" s="118">
        <f>Q174*H174</f>
        <v>7.46E-2</v>
      </c>
      <c r="AP174" s="119" t="s">
        <v>129</v>
      </c>
      <c r="AR174" s="119" t="s">
        <v>125</v>
      </c>
      <c r="AS174" s="119" t="s">
        <v>70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1213</v>
      </c>
    </row>
    <row r="175" spans="2:63" s="1" customFormat="1" ht="19.5">
      <c r="B175" s="19"/>
      <c r="D175" s="121" t="s">
        <v>131</v>
      </c>
      <c r="F175" s="122" t="s">
        <v>1214</v>
      </c>
      <c r="J175" s="19"/>
      <c r="K175" s="123"/>
      <c r="R175" s="40"/>
      <c r="AR175" s="8" t="s">
        <v>131</v>
      </c>
      <c r="AS175" s="8" t="s">
        <v>70</v>
      </c>
    </row>
    <row r="176" spans="2:63" s="1" customFormat="1">
      <c r="B176" s="19"/>
      <c r="D176" s="125" t="s">
        <v>154</v>
      </c>
      <c r="F176" s="126" t="s">
        <v>1215</v>
      </c>
      <c r="J176" s="19"/>
      <c r="K176" s="123"/>
      <c r="R176" s="40"/>
      <c r="AR176" s="8" t="s">
        <v>154</v>
      </c>
      <c r="AS176" s="8" t="s">
        <v>70</v>
      </c>
    </row>
    <row r="177" spans="2:63" s="1" customFormat="1" ht="16.5" customHeight="1">
      <c r="B177" s="19"/>
      <c r="C177" s="110" t="s">
        <v>217</v>
      </c>
      <c r="D177" s="110" t="s">
        <v>125</v>
      </c>
      <c r="E177" s="111" t="s">
        <v>654</v>
      </c>
      <c r="F177" s="112" t="s">
        <v>655</v>
      </c>
      <c r="G177" s="113" t="s">
        <v>134</v>
      </c>
      <c r="H177" s="114">
        <v>2</v>
      </c>
      <c r="I177" s="112" t="s">
        <v>151</v>
      </c>
      <c r="J177" s="19"/>
      <c r="K177" s="115" t="s">
        <v>1</v>
      </c>
      <c r="L177" s="116" t="s">
        <v>27</v>
      </c>
      <c r="M177" s="117">
        <v>0.56399999999999995</v>
      </c>
      <c r="N177" s="117">
        <f>M177*H177</f>
        <v>1.1279999999999999</v>
      </c>
      <c r="O177" s="117">
        <v>0</v>
      </c>
      <c r="P177" s="117">
        <f>O177*H177</f>
        <v>0</v>
      </c>
      <c r="Q177" s="117">
        <v>3.5220000000000001E-2</v>
      </c>
      <c r="R177" s="118">
        <f>Q177*H177</f>
        <v>7.0440000000000003E-2</v>
      </c>
      <c r="AP177" s="119" t="s">
        <v>129</v>
      </c>
      <c r="AR177" s="119" t="s">
        <v>125</v>
      </c>
      <c r="AS177" s="119" t="s">
        <v>70</v>
      </c>
      <c r="AW177" s="8" t="s">
        <v>122</v>
      </c>
      <c r="BC177" s="120" t="e">
        <f>IF(L177="základní",#REF!,0)</f>
        <v>#REF!</v>
      </c>
      <c r="BD177" s="120">
        <f>IF(L177="snížená",#REF!,0)</f>
        <v>0</v>
      </c>
      <c r="BE177" s="120">
        <f>IF(L177="zákl. přenesená",#REF!,0)</f>
        <v>0</v>
      </c>
      <c r="BF177" s="120">
        <f>IF(L177="sníž. přenesená",#REF!,0)</f>
        <v>0</v>
      </c>
      <c r="BG177" s="120">
        <f>IF(L177="nulová",#REF!,0)</f>
        <v>0</v>
      </c>
      <c r="BH177" s="8" t="s">
        <v>68</v>
      </c>
      <c r="BI177" s="120" t="e">
        <f>ROUND(#REF!*H177,2)</f>
        <v>#REF!</v>
      </c>
      <c r="BJ177" s="8" t="s">
        <v>129</v>
      </c>
      <c r="BK177" s="119" t="s">
        <v>1216</v>
      </c>
    </row>
    <row r="178" spans="2:63" s="1" customFormat="1">
      <c r="B178" s="19"/>
      <c r="D178" s="121" t="s">
        <v>131</v>
      </c>
      <c r="F178" s="122" t="s">
        <v>657</v>
      </c>
      <c r="J178" s="19"/>
      <c r="K178" s="123"/>
      <c r="R178" s="40"/>
      <c r="AR178" s="8" t="s">
        <v>131</v>
      </c>
      <c r="AS178" s="8" t="s">
        <v>70</v>
      </c>
    </row>
    <row r="179" spans="2:63" s="1" customFormat="1">
      <c r="B179" s="19"/>
      <c r="D179" s="125" t="s">
        <v>154</v>
      </c>
      <c r="F179" s="126" t="s">
        <v>658</v>
      </c>
      <c r="J179" s="19"/>
      <c r="K179" s="123"/>
      <c r="R179" s="40"/>
      <c r="AR179" s="8" t="s">
        <v>154</v>
      </c>
      <c r="AS179" s="8" t="s">
        <v>70</v>
      </c>
    </row>
    <row r="180" spans="2:63" s="1" customFormat="1" ht="24.2" customHeight="1">
      <c r="B180" s="19"/>
      <c r="C180" s="110" t="s">
        <v>223</v>
      </c>
      <c r="D180" s="110" t="s">
        <v>125</v>
      </c>
      <c r="E180" s="111" t="s">
        <v>659</v>
      </c>
      <c r="F180" s="112" t="s">
        <v>660</v>
      </c>
      <c r="G180" s="113" t="s">
        <v>134</v>
      </c>
      <c r="H180" s="114">
        <v>2</v>
      </c>
      <c r="I180" s="112" t="s">
        <v>270</v>
      </c>
      <c r="J180" s="19"/>
      <c r="K180" s="115" t="s">
        <v>1</v>
      </c>
      <c r="L180" s="116" t="s">
        <v>27</v>
      </c>
      <c r="M180" s="117">
        <v>0.79600000000000004</v>
      </c>
      <c r="N180" s="117">
        <f>M180*H180</f>
        <v>1.5920000000000001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129</v>
      </c>
      <c r="AR180" s="119" t="s">
        <v>125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1217</v>
      </c>
    </row>
    <row r="181" spans="2:63" s="1" customFormat="1">
      <c r="B181" s="19"/>
      <c r="D181" s="121" t="s">
        <v>131</v>
      </c>
      <c r="F181" s="122" t="s">
        <v>662</v>
      </c>
      <c r="J181" s="19"/>
      <c r="K181" s="123"/>
      <c r="R181" s="40"/>
      <c r="AR181" s="8" t="s">
        <v>131</v>
      </c>
      <c r="AS181" s="8" t="s">
        <v>70</v>
      </c>
    </row>
    <row r="182" spans="2:63" s="1" customFormat="1">
      <c r="B182" s="19"/>
      <c r="D182" s="125" t="s">
        <v>154</v>
      </c>
      <c r="F182" s="126" t="s">
        <v>663</v>
      </c>
      <c r="J182" s="19"/>
      <c r="K182" s="123"/>
      <c r="R182" s="40"/>
      <c r="AR182" s="8" t="s">
        <v>154</v>
      </c>
      <c r="AS182" s="8" t="s">
        <v>70</v>
      </c>
    </row>
    <row r="183" spans="2:63" s="1" customFormat="1" ht="24.2" customHeight="1">
      <c r="B183" s="19"/>
      <c r="C183" s="110" t="s">
        <v>229</v>
      </c>
      <c r="D183" s="110" t="s">
        <v>125</v>
      </c>
      <c r="E183" s="111" t="s">
        <v>664</v>
      </c>
      <c r="F183" s="112" t="s">
        <v>665</v>
      </c>
      <c r="G183" s="113" t="s">
        <v>134</v>
      </c>
      <c r="H183" s="114">
        <v>2</v>
      </c>
      <c r="I183" s="112" t="s">
        <v>666</v>
      </c>
      <c r="J183" s="19"/>
      <c r="K183" s="115" t="s">
        <v>1</v>
      </c>
      <c r="L183" s="116" t="s">
        <v>27</v>
      </c>
      <c r="M183" s="117">
        <v>0.57199999999999995</v>
      </c>
      <c r="N183" s="117">
        <f>M183*H183</f>
        <v>1.1439999999999999</v>
      </c>
      <c r="O183" s="117">
        <v>1.75E-6</v>
      </c>
      <c r="P183" s="117">
        <f>O183*H183</f>
        <v>3.4999999999999999E-6</v>
      </c>
      <c r="Q183" s="117">
        <v>0</v>
      </c>
      <c r="R183" s="118">
        <f>Q183*H183</f>
        <v>0</v>
      </c>
      <c r="AP183" s="119" t="s">
        <v>129</v>
      </c>
      <c r="AR183" s="119" t="s">
        <v>125</v>
      </c>
      <c r="AS183" s="119" t="s">
        <v>70</v>
      </c>
      <c r="AW183" s="8" t="s">
        <v>122</v>
      </c>
      <c r="BC183" s="120" t="e">
        <f>IF(L183="základní",#REF!,0)</f>
        <v>#REF!</v>
      </c>
      <c r="BD183" s="120">
        <f>IF(L183="snížená",#REF!,0)</f>
        <v>0</v>
      </c>
      <c r="BE183" s="120">
        <f>IF(L183="zákl. přenesená",#REF!,0)</f>
        <v>0</v>
      </c>
      <c r="BF183" s="120">
        <f>IF(L183="sníž. přenesená",#REF!,0)</f>
        <v>0</v>
      </c>
      <c r="BG183" s="120">
        <f>IF(L183="nulová",#REF!,0)</f>
        <v>0</v>
      </c>
      <c r="BH183" s="8" t="s">
        <v>68</v>
      </c>
      <c r="BI183" s="120" t="e">
        <f>ROUND(#REF!*H183,2)</f>
        <v>#REF!</v>
      </c>
      <c r="BJ183" s="8" t="s">
        <v>129</v>
      </c>
      <c r="BK183" s="119" t="s">
        <v>1218</v>
      </c>
    </row>
    <row r="184" spans="2:63" s="1" customFormat="1" ht="29.25">
      <c r="B184" s="19"/>
      <c r="D184" s="121" t="s">
        <v>131</v>
      </c>
      <c r="F184" s="122" t="s">
        <v>668</v>
      </c>
      <c r="J184" s="19"/>
      <c r="K184" s="123"/>
      <c r="R184" s="40"/>
      <c r="AR184" s="8" t="s">
        <v>131</v>
      </c>
      <c r="AS184" s="8" t="s">
        <v>70</v>
      </c>
    </row>
    <row r="185" spans="2:63" s="1" customFormat="1">
      <c r="B185" s="19"/>
      <c r="D185" s="125" t="s">
        <v>154</v>
      </c>
      <c r="F185" s="126" t="s">
        <v>669</v>
      </c>
      <c r="J185" s="19"/>
      <c r="K185" s="123"/>
      <c r="R185" s="40"/>
      <c r="AR185" s="8" t="s">
        <v>154</v>
      </c>
      <c r="AS185" s="8" t="s">
        <v>70</v>
      </c>
    </row>
    <row r="186" spans="2:63" s="1" customFormat="1" ht="24.2" customHeight="1">
      <c r="B186" s="19"/>
      <c r="C186" s="127" t="s">
        <v>235</v>
      </c>
      <c r="D186" s="127" t="s">
        <v>224</v>
      </c>
      <c r="E186" s="128" t="s">
        <v>670</v>
      </c>
      <c r="F186" s="129" t="s">
        <v>671</v>
      </c>
      <c r="G186" s="130" t="s">
        <v>134</v>
      </c>
      <c r="H186" s="131">
        <v>2</v>
      </c>
      <c r="I186" s="129" t="s">
        <v>151</v>
      </c>
      <c r="J186" s="132"/>
      <c r="K186" s="133" t="s">
        <v>1</v>
      </c>
      <c r="L186" s="134" t="s">
        <v>27</v>
      </c>
      <c r="M186" s="117">
        <v>0</v>
      </c>
      <c r="N186" s="117">
        <f>M186*H186</f>
        <v>0</v>
      </c>
      <c r="O186" s="117">
        <v>1.5E-3</v>
      </c>
      <c r="P186" s="117">
        <f>O186*H186</f>
        <v>3.0000000000000001E-3</v>
      </c>
      <c r="Q186" s="117">
        <v>0</v>
      </c>
      <c r="R186" s="118">
        <f>Q186*H186</f>
        <v>0</v>
      </c>
      <c r="AP186" s="119" t="s">
        <v>165</v>
      </c>
      <c r="AR186" s="119" t="s">
        <v>224</v>
      </c>
      <c r="AS186" s="119" t="s">
        <v>70</v>
      </c>
      <c r="AW186" s="8" t="s">
        <v>122</v>
      </c>
      <c r="BC186" s="120" t="e">
        <f>IF(L186="základní",#REF!,0)</f>
        <v>#REF!</v>
      </c>
      <c r="BD186" s="120">
        <f>IF(L186="snížená",#REF!,0)</f>
        <v>0</v>
      </c>
      <c r="BE186" s="120">
        <f>IF(L186="zákl. přenesená",#REF!,0)</f>
        <v>0</v>
      </c>
      <c r="BF186" s="120">
        <f>IF(L186="sníž. přenesená",#REF!,0)</f>
        <v>0</v>
      </c>
      <c r="BG186" s="120">
        <f>IF(L186="nulová",#REF!,0)</f>
        <v>0</v>
      </c>
      <c r="BH186" s="8" t="s">
        <v>68</v>
      </c>
      <c r="BI186" s="120" t="e">
        <f>ROUND(#REF!*H186,2)</f>
        <v>#REF!</v>
      </c>
      <c r="BJ186" s="8" t="s">
        <v>129</v>
      </c>
      <c r="BK186" s="119" t="s">
        <v>1219</v>
      </c>
    </row>
    <row r="187" spans="2:63" s="1" customFormat="1" ht="19.5">
      <c r="B187" s="19"/>
      <c r="D187" s="121" t="s">
        <v>131</v>
      </c>
      <c r="F187" s="122" t="s">
        <v>671</v>
      </c>
      <c r="J187" s="19"/>
      <c r="K187" s="123"/>
      <c r="R187" s="40"/>
      <c r="AR187" s="8" t="s">
        <v>131</v>
      </c>
      <c r="AS187" s="8" t="s">
        <v>70</v>
      </c>
    </row>
    <row r="188" spans="2:63" s="100" customFormat="1" ht="22.9" customHeight="1">
      <c r="B188" s="101"/>
      <c r="D188" s="102" t="s">
        <v>59</v>
      </c>
      <c r="E188" s="109" t="s">
        <v>136</v>
      </c>
      <c r="F188" s="109" t="s">
        <v>137</v>
      </c>
      <c r="J188" s="101"/>
      <c r="K188" s="104"/>
      <c r="N188" s="105">
        <f>SUM(N189:N200)</f>
        <v>104.25606900000001</v>
      </c>
      <c r="P188" s="105">
        <f>SUM(P189:P200)</f>
        <v>3.4121430000000001E-2</v>
      </c>
      <c r="R188" s="106">
        <f>SUM(R189:R200)</f>
        <v>33.202469999999998</v>
      </c>
      <c r="AP188" s="102" t="s">
        <v>68</v>
      </c>
      <c r="AR188" s="107" t="s">
        <v>59</v>
      </c>
      <c r="AS188" s="107" t="s">
        <v>68</v>
      </c>
      <c r="AW188" s="102" t="s">
        <v>122</v>
      </c>
      <c r="BI188" s="108" t="e">
        <f>SUM(BI189:BI200)</f>
        <v>#REF!</v>
      </c>
    </row>
    <row r="189" spans="2:63" s="1" customFormat="1" ht="16.5" customHeight="1">
      <c r="B189" s="19"/>
      <c r="C189" s="110" t="s">
        <v>241</v>
      </c>
      <c r="D189" s="110" t="s">
        <v>125</v>
      </c>
      <c r="E189" s="111" t="s">
        <v>1220</v>
      </c>
      <c r="F189" s="112" t="s">
        <v>1221</v>
      </c>
      <c r="G189" s="113" t="s">
        <v>128</v>
      </c>
      <c r="H189" s="114">
        <v>4.0620000000000003</v>
      </c>
      <c r="I189" s="112" t="s">
        <v>151</v>
      </c>
      <c r="J189" s="19"/>
      <c r="K189" s="115" t="s">
        <v>1</v>
      </c>
      <c r="L189" s="116" t="s">
        <v>27</v>
      </c>
      <c r="M189" s="117">
        <v>6.4359999999999999</v>
      </c>
      <c r="N189" s="117">
        <f>M189*H189</f>
        <v>26.143032000000002</v>
      </c>
      <c r="O189" s="117">
        <v>0</v>
      </c>
      <c r="P189" s="117">
        <f>O189*H189</f>
        <v>0</v>
      </c>
      <c r="Q189" s="117">
        <v>2</v>
      </c>
      <c r="R189" s="118">
        <f>Q189*H189</f>
        <v>8.1240000000000006</v>
      </c>
      <c r="AP189" s="119" t="s">
        <v>129</v>
      </c>
      <c r="AR189" s="119" t="s">
        <v>125</v>
      </c>
      <c r="AS189" s="119" t="s">
        <v>70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1222</v>
      </c>
    </row>
    <row r="190" spans="2:63" s="1" customFormat="1">
      <c r="B190" s="19"/>
      <c r="D190" s="121" t="s">
        <v>131</v>
      </c>
      <c r="F190" s="122" t="s">
        <v>1223</v>
      </c>
      <c r="J190" s="19"/>
      <c r="K190" s="123"/>
      <c r="R190" s="40"/>
      <c r="AR190" s="8" t="s">
        <v>131</v>
      </c>
      <c r="AS190" s="8" t="s">
        <v>70</v>
      </c>
    </row>
    <row r="191" spans="2:63" s="1" customFormat="1">
      <c r="B191" s="19"/>
      <c r="D191" s="125" t="s">
        <v>154</v>
      </c>
      <c r="F191" s="126" t="s">
        <v>1224</v>
      </c>
      <c r="J191" s="19"/>
      <c r="K191" s="123"/>
      <c r="R191" s="40"/>
      <c r="AR191" s="8" t="s">
        <v>154</v>
      </c>
      <c r="AS191" s="8" t="s">
        <v>70</v>
      </c>
    </row>
    <row r="192" spans="2:63" s="1" customFormat="1" ht="33" customHeight="1">
      <c r="B192" s="19"/>
      <c r="C192" s="110" t="s">
        <v>6</v>
      </c>
      <c r="D192" s="110" t="s">
        <v>125</v>
      </c>
      <c r="E192" s="111" t="s">
        <v>1225</v>
      </c>
      <c r="F192" s="112" t="s">
        <v>1226</v>
      </c>
      <c r="G192" s="113" t="s">
        <v>247</v>
      </c>
      <c r="H192" s="114">
        <v>162.483</v>
      </c>
      <c r="I192" s="112" t="s">
        <v>151</v>
      </c>
      <c r="J192" s="19"/>
      <c r="K192" s="115" t="s">
        <v>1</v>
      </c>
      <c r="L192" s="116" t="s">
        <v>27</v>
      </c>
      <c r="M192" s="117">
        <v>0.313</v>
      </c>
      <c r="N192" s="117">
        <f>M192*H192</f>
        <v>50.857179000000002</v>
      </c>
      <c r="O192" s="117">
        <v>0</v>
      </c>
      <c r="P192" s="117">
        <f>O192*H192</f>
        <v>0</v>
      </c>
      <c r="Q192" s="117">
        <v>0.09</v>
      </c>
      <c r="R192" s="118">
        <f>Q192*H192</f>
        <v>14.623469999999999</v>
      </c>
      <c r="AP192" s="119" t="s">
        <v>129</v>
      </c>
      <c r="AR192" s="119" t="s">
        <v>125</v>
      </c>
      <c r="AS192" s="119" t="s">
        <v>70</v>
      </c>
      <c r="AW192" s="8" t="s">
        <v>122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8" t="s">
        <v>68</v>
      </c>
      <c r="BI192" s="120" t="e">
        <f>ROUND(#REF!*H192,2)</f>
        <v>#REF!</v>
      </c>
      <c r="BJ192" s="8" t="s">
        <v>129</v>
      </c>
      <c r="BK192" s="119" t="s">
        <v>1227</v>
      </c>
    </row>
    <row r="193" spans="2:63" s="1" customFormat="1" ht="29.25">
      <c r="B193" s="19"/>
      <c r="D193" s="121" t="s">
        <v>131</v>
      </c>
      <c r="F193" s="122" t="s">
        <v>1228</v>
      </c>
      <c r="J193" s="19"/>
      <c r="K193" s="123"/>
      <c r="R193" s="40"/>
      <c r="AR193" s="8" t="s">
        <v>131</v>
      </c>
      <c r="AS193" s="8" t="s">
        <v>70</v>
      </c>
    </row>
    <row r="194" spans="2:63" s="1" customFormat="1">
      <c r="B194" s="19"/>
      <c r="D194" s="125" t="s">
        <v>154</v>
      </c>
      <c r="F194" s="126" t="s">
        <v>1229</v>
      </c>
      <c r="J194" s="19"/>
      <c r="K194" s="123"/>
      <c r="R194" s="40"/>
      <c r="AR194" s="8" t="s">
        <v>154</v>
      </c>
      <c r="AS194" s="8" t="s">
        <v>70</v>
      </c>
    </row>
    <row r="195" spans="2:63" s="1" customFormat="1" ht="16.5" customHeight="1">
      <c r="B195" s="19"/>
      <c r="C195" s="110" t="s">
        <v>251</v>
      </c>
      <c r="D195" s="110" t="s">
        <v>125</v>
      </c>
      <c r="E195" s="111" t="s">
        <v>1230</v>
      </c>
      <c r="F195" s="112" t="s">
        <v>1231</v>
      </c>
      <c r="G195" s="113" t="s">
        <v>159</v>
      </c>
      <c r="H195" s="114">
        <v>51</v>
      </c>
      <c r="I195" s="112" t="s">
        <v>151</v>
      </c>
      <c r="J195" s="19"/>
      <c r="K195" s="115" t="s">
        <v>1</v>
      </c>
      <c r="L195" s="116" t="s">
        <v>27</v>
      </c>
      <c r="M195" s="117">
        <v>0.13300000000000001</v>
      </c>
      <c r="N195" s="117">
        <f>M195*H195</f>
        <v>6.7830000000000004</v>
      </c>
      <c r="O195" s="117">
        <v>0</v>
      </c>
      <c r="P195" s="117">
        <f>O195*H195</f>
        <v>0</v>
      </c>
      <c r="Q195" s="117">
        <v>0.20499999999999999</v>
      </c>
      <c r="R195" s="118">
        <f>Q195*H195</f>
        <v>10.455</v>
      </c>
      <c r="AP195" s="119" t="s">
        <v>129</v>
      </c>
      <c r="AR195" s="119" t="s">
        <v>125</v>
      </c>
      <c r="AS195" s="119" t="s">
        <v>70</v>
      </c>
      <c r="AW195" s="8" t="s">
        <v>122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8" t="s">
        <v>68</v>
      </c>
      <c r="BI195" s="120" t="e">
        <f>ROUND(#REF!*H195,2)</f>
        <v>#REF!</v>
      </c>
      <c r="BJ195" s="8" t="s">
        <v>129</v>
      </c>
      <c r="BK195" s="119" t="s">
        <v>1232</v>
      </c>
    </row>
    <row r="196" spans="2:63" s="1" customFormat="1" ht="29.25">
      <c r="B196" s="19"/>
      <c r="D196" s="121" t="s">
        <v>131</v>
      </c>
      <c r="F196" s="122" t="s">
        <v>1233</v>
      </c>
      <c r="J196" s="19"/>
      <c r="K196" s="123"/>
      <c r="R196" s="40"/>
      <c r="AR196" s="8" t="s">
        <v>131</v>
      </c>
      <c r="AS196" s="8" t="s">
        <v>70</v>
      </c>
    </row>
    <row r="197" spans="2:63" s="1" customFormat="1">
      <c r="B197" s="19"/>
      <c r="D197" s="125" t="s">
        <v>154</v>
      </c>
      <c r="F197" s="126" t="s">
        <v>1234</v>
      </c>
      <c r="J197" s="19"/>
      <c r="K197" s="123"/>
      <c r="R197" s="40"/>
      <c r="AR197" s="8" t="s">
        <v>154</v>
      </c>
      <c r="AS197" s="8" t="s">
        <v>70</v>
      </c>
    </row>
    <row r="198" spans="2:63" s="1" customFormat="1" ht="37.9" customHeight="1">
      <c r="B198" s="19"/>
      <c r="C198" s="110" t="s">
        <v>257</v>
      </c>
      <c r="D198" s="110" t="s">
        <v>125</v>
      </c>
      <c r="E198" s="111" t="s">
        <v>1235</v>
      </c>
      <c r="F198" s="112" t="s">
        <v>1236</v>
      </c>
      <c r="G198" s="113" t="s">
        <v>247</v>
      </c>
      <c r="H198" s="114">
        <v>162.483</v>
      </c>
      <c r="I198" s="112" t="s">
        <v>151</v>
      </c>
      <c r="J198" s="19"/>
      <c r="K198" s="115" t="s">
        <v>1</v>
      </c>
      <c r="L198" s="116" t="s">
        <v>27</v>
      </c>
      <c r="M198" s="117">
        <v>0.126</v>
      </c>
      <c r="N198" s="117">
        <f>M198*H198</f>
        <v>20.472858000000002</v>
      </c>
      <c r="O198" s="117">
        <v>2.1000000000000001E-4</v>
      </c>
      <c r="P198" s="117">
        <f>O198*H198</f>
        <v>3.4121430000000001E-2</v>
      </c>
      <c r="Q198" s="117">
        <v>0</v>
      </c>
      <c r="R198" s="118">
        <f>Q198*H198</f>
        <v>0</v>
      </c>
      <c r="AP198" s="119" t="s">
        <v>129</v>
      </c>
      <c r="AR198" s="119" t="s">
        <v>125</v>
      </c>
      <c r="AS198" s="119" t="s">
        <v>70</v>
      </c>
      <c r="AW198" s="8" t="s">
        <v>122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8" t="s">
        <v>68</v>
      </c>
      <c r="BI198" s="120" t="e">
        <f>ROUND(#REF!*H198,2)</f>
        <v>#REF!</v>
      </c>
      <c r="BJ198" s="8" t="s">
        <v>129</v>
      </c>
      <c r="BK198" s="119" t="s">
        <v>1237</v>
      </c>
    </row>
    <row r="199" spans="2:63" s="1" customFormat="1" ht="19.5">
      <c r="B199" s="19"/>
      <c r="D199" s="121" t="s">
        <v>131</v>
      </c>
      <c r="F199" s="122" t="s">
        <v>1238</v>
      </c>
      <c r="J199" s="19"/>
      <c r="K199" s="123"/>
      <c r="R199" s="40"/>
      <c r="AR199" s="8" t="s">
        <v>131</v>
      </c>
      <c r="AS199" s="8" t="s">
        <v>70</v>
      </c>
    </row>
    <row r="200" spans="2:63" s="1" customFormat="1">
      <c r="B200" s="19"/>
      <c r="D200" s="125" t="s">
        <v>154</v>
      </c>
      <c r="F200" s="126" t="s">
        <v>1239</v>
      </c>
      <c r="J200" s="19"/>
      <c r="K200" s="123"/>
      <c r="R200" s="40"/>
      <c r="AR200" s="8" t="s">
        <v>154</v>
      </c>
      <c r="AS200" s="8" t="s">
        <v>70</v>
      </c>
    </row>
    <row r="201" spans="2:63" s="100" customFormat="1" ht="22.9" customHeight="1">
      <c r="B201" s="101"/>
      <c r="D201" s="102" t="s">
        <v>59</v>
      </c>
      <c r="E201" s="109" t="s">
        <v>163</v>
      </c>
      <c r="F201" s="109" t="s">
        <v>164</v>
      </c>
      <c r="J201" s="101"/>
      <c r="K201" s="104"/>
      <c r="N201" s="105">
        <f>SUM(N202:N232)</f>
        <v>101.46972699999998</v>
      </c>
      <c r="P201" s="105">
        <f>SUM(P202:P232)</f>
        <v>0</v>
      </c>
      <c r="R201" s="106">
        <f>SUM(R202:R232)</f>
        <v>0</v>
      </c>
      <c r="AP201" s="102" t="s">
        <v>68</v>
      </c>
      <c r="AR201" s="107" t="s">
        <v>59</v>
      </c>
      <c r="AS201" s="107" t="s">
        <v>68</v>
      </c>
      <c r="AW201" s="102" t="s">
        <v>122</v>
      </c>
      <c r="BI201" s="108" t="e">
        <f>SUM(BI202:BI232)</f>
        <v>#REF!</v>
      </c>
    </row>
    <row r="202" spans="2:63" s="1" customFormat="1" ht="33" customHeight="1">
      <c r="B202" s="19"/>
      <c r="C202" s="110" t="s">
        <v>261</v>
      </c>
      <c r="D202" s="110" t="s">
        <v>125</v>
      </c>
      <c r="E202" s="111" t="s">
        <v>166</v>
      </c>
      <c r="F202" s="112" t="s">
        <v>167</v>
      </c>
      <c r="G202" s="113" t="s">
        <v>168</v>
      </c>
      <c r="H202" s="114">
        <v>46.838999999999999</v>
      </c>
      <c r="I202" s="112" t="s">
        <v>151</v>
      </c>
      <c r="J202" s="19"/>
      <c r="K202" s="115" t="s">
        <v>1</v>
      </c>
      <c r="L202" s="116" t="s">
        <v>27</v>
      </c>
      <c r="M202" s="117">
        <v>1.51</v>
      </c>
      <c r="N202" s="117">
        <f>M202*H202</f>
        <v>70.726889999999997</v>
      </c>
      <c r="O202" s="117">
        <v>0</v>
      </c>
      <c r="P202" s="117">
        <f>O202*H202</f>
        <v>0</v>
      </c>
      <c r="Q202" s="117">
        <v>0</v>
      </c>
      <c r="R202" s="118">
        <f>Q202*H202</f>
        <v>0</v>
      </c>
      <c r="AP202" s="119" t="s">
        <v>129</v>
      </c>
      <c r="AR202" s="119" t="s">
        <v>125</v>
      </c>
      <c r="AS202" s="119" t="s">
        <v>70</v>
      </c>
      <c r="AW202" s="8" t="s">
        <v>122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8" t="s">
        <v>68</v>
      </c>
      <c r="BI202" s="120" t="e">
        <f>ROUND(#REF!*H202,2)</f>
        <v>#REF!</v>
      </c>
      <c r="BJ202" s="8" t="s">
        <v>129</v>
      </c>
      <c r="BK202" s="119" t="s">
        <v>1240</v>
      </c>
    </row>
    <row r="203" spans="2:63" s="1" customFormat="1" ht="29.25">
      <c r="B203" s="19"/>
      <c r="D203" s="121" t="s">
        <v>131</v>
      </c>
      <c r="F203" s="122" t="s">
        <v>170</v>
      </c>
      <c r="J203" s="19"/>
      <c r="K203" s="123"/>
      <c r="R203" s="40"/>
      <c r="AR203" s="8" t="s">
        <v>131</v>
      </c>
      <c r="AS203" s="8" t="s">
        <v>70</v>
      </c>
    </row>
    <row r="204" spans="2:63" s="1" customFormat="1">
      <c r="B204" s="19"/>
      <c r="D204" s="125" t="s">
        <v>154</v>
      </c>
      <c r="F204" s="126" t="s">
        <v>171</v>
      </c>
      <c r="J204" s="19"/>
      <c r="K204" s="123"/>
      <c r="R204" s="40"/>
      <c r="AR204" s="8" t="s">
        <v>154</v>
      </c>
      <c r="AS204" s="8" t="s">
        <v>70</v>
      </c>
    </row>
    <row r="205" spans="2:63" s="1" customFormat="1" ht="24.2" customHeight="1">
      <c r="B205" s="19"/>
      <c r="C205" s="110" t="s">
        <v>267</v>
      </c>
      <c r="D205" s="110" t="s">
        <v>125</v>
      </c>
      <c r="E205" s="111" t="s">
        <v>172</v>
      </c>
      <c r="F205" s="112" t="s">
        <v>173</v>
      </c>
      <c r="G205" s="113" t="s">
        <v>168</v>
      </c>
      <c r="H205" s="114">
        <v>46.838999999999999</v>
      </c>
      <c r="I205" s="112" t="s">
        <v>151</v>
      </c>
      <c r="J205" s="19"/>
      <c r="K205" s="115" t="s">
        <v>1</v>
      </c>
      <c r="L205" s="116" t="s">
        <v>27</v>
      </c>
      <c r="M205" s="117">
        <v>0.125</v>
      </c>
      <c r="N205" s="117">
        <f>M205*H205</f>
        <v>5.8548749999999998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70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1241</v>
      </c>
    </row>
    <row r="206" spans="2:63" s="1" customFormat="1" ht="19.5">
      <c r="B206" s="19"/>
      <c r="D206" s="121" t="s">
        <v>131</v>
      </c>
      <c r="F206" s="122" t="s">
        <v>175</v>
      </c>
      <c r="J206" s="19"/>
      <c r="K206" s="123"/>
      <c r="R206" s="40"/>
      <c r="AR206" s="8" t="s">
        <v>131</v>
      </c>
      <c r="AS206" s="8" t="s">
        <v>70</v>
      </c>
    </row>
    <row r="207" spans="2:63" s="1" customFormat="1">
      <c r="B207" s="19"/>
      <c r="D207" s="125" t="s">
        <v>154</v>
      </c>
      <c r="F207" s="126" t="s">
        <v>176</v>
      </c>
      <c r="J207" s="19"/>
      <c r="K207" s="123"/>
      <c r="R207" s="40"/>
      <c r="AR207" s="8" t="s">
        <v>154</v>
      </c>
      <c r="AS207" s="8" t="s">
        <v>70</v>
      </c>
    </row>
    <row r="208" spans="2:63" s="1" customFormat="1" ht="24.2" customHeight="1">
      <c r="B208" s="19"/>
      <c r="C208" s="110" t="s">
        <v>273</v>
      </c>
      <c r="D208" s="110" t="s">
        <v>125</v>
      </c>
      <c r="E208" s="111" t="s">
        <v>178</v>
      </c>
      <c r="F208" s="112" t="s">
        <v>179</v>
      </c>
      <c r="G208" s="113" t="s">
        <v>168</v>
      </c>
      <c r="H208" s="114">
        <v>889.94</v>
      </c>
      <c r="I208" s="112" t="s">
        <v>151</v>
      </c>
      <c r="J208" s="19"/>
      <c r="K208" s="115" t="s">
        <v>1</v>
      </c>
      <c r="L208" s="116" t="s">
        <v>27</v>
      </c>
      <c r="M208" s="117">
        <v>6.0000000000000001E-3</v>
      </c>
      <c r="N208" s="117">
        <f>M208*H208</f>
        <v>5.3396400000000002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70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1242</v>
      </c>
    </row>
    <row r="209" spans="2:63" s="1" customFormat="1" ht="29.25">
      <c r="B209" s="19"/>
      <c r="D209" s="121" t="s">
        <v>131</v>
      </c>
      <c r="F209" s="122" t="s">
        <v>181</v>
      </c>
      <c r="J209" s="19"/>
      <c r="K209" s="123"/>
      <c r="R209" s="40"/>
      <c r="AR209" s="8" t="s">
        <v>131</v>
      </c>
      <c r="AS209" s="8" t="s">
        <v>70</v>
      </c>
    </row>
    <row r="210" spans="2:63" s="1" customFormat="1">
      <c r="B210" s="19"/>
      <c r="D210" s="125" t="s">
        <v>154</v>
      </c>
      <c r="F210" s="126" t="s">
        <v>182</v>
      </c>
      <c r="J210" s="19"/>
      <c r="K210" s="123"/>
      <c r="R210" s="40"/>
      <c r="AR210" s="8" t="s">
        <v>154</v>
      </c>
      <c r="AS210" s="8" t="s">
        <v>70</v>
      </c>
    </row>
    <row r="211" spans="2:63" s="1" customFormat="1" ht="49.15" customHeight="1">
      <c r="B211" s="19"/>
      <c r="C211" s="110" t="s">
        <v>279</v>
      </c>
      <c r="D211" s="110" t="s">
        <v>125</v>
      </c>
      <c r="E211" s="111" t="s">
        <v>189</v>
      </c>
      <c r="F211" s="112" t="s">
        <v>190</v>
      </c>
      <c r="G211" s="113" t="s">
        <v>168</v>
      </c>
      <c r="H211" s="114">
        <v>33.156999999999996</v>
      </c>
      <c r="I211" s="112" t="s">
        <v>151</v>
      </c>
      <c r="J211" s="19"/>
      <c r="K211" s="115" t="s">
        <v>1</v>
      </c>
      <c r="L211" s="116" t="s">
        <v>27</v>
      </c>
      <c r="M211" s="117">
        <v>0</v>
      </c>
      <c r="N211" s="117">
        <f>M211*H211</f>
        <v>0</v>
      </c>
      <c r="O211" s="117">
        <v>0</v>
      </c>
      <c r="P211" s="117">
        <f>O211*H211</f>
        <v>0</v>
      </c>
      <c r="Q211" s="117">
        <v>0</v>
      </c>
      <c r="R211" s="118">
        <f>Q211*H211</f>
        <v>0</v>
      </c>
      <c r="AP211" s="119" t="s">
        <v>129</v>
      </c>
      <c r="AR211" s="119" t="s">
        <v>125</v>
      </c>
      <c r="AS211" s="119" t="s">
        <v>70</v>
      </c>
      <c r="AW211" s="8" t="s">
        <v>122</v>
      </c>
      <c r="BC211" s="120" t="e">
        <f>IF(L211="základní",#REF!,0)</f>
        <v>#REF!</v>
      </c>
      <c r="BD211" s="120">
        <f>IF(L211="snížená",#REF!,0)</f>
        <v>0</v>
      </c>
      <c r="BE211" s="120">
        <f>IF(L211="zákl. přenesená",#REF!,0)</f>
        <v>0</v>
      </c>
      <c r="BF211" s="120">
        <f>IF(L211="sníž. přenesená",#REF!,0)</f>
        <v>0</v>
      </c>
      <c r="BG211" s="120">
        <f>IF(L211="nulová",#REF!,0)</f>
        <v>0</v>
      </c>
      <c r="BH211" s="8" t="s">
        <v>68</v>
      </c>
      <c r="BI211" s="120" t="e">
        <f>ROUND(#REF!*H211,2)</f>
        <v>#REF!</v>
      </c>
      <c r="BJ211" s="8" t="s">
        <v>129</v>
      </c>
      <c r="BK211" s="119" t="s">
        <v>1243</v>
      </c>
    </row>
    <row r="212" spans="2:63" s="1" customFormat="1" ht="29.25">
      <c r="B212" s="19"/>
      <c r="D212" s="121" t="s">
        <v>131</v>
      </c>
      <c r="F212" s="122" t="s">
        <v>192</v>
      </c>
      <c r="J212" s="19"/>
      <c r="K212" s="123"/>
      <c r="R212" s="40"/>
      <c r="AR212" s="8" t="s">
        <v>131</v>
      </c>
      <c r="AS212" s="8" t="s">
        <v>70</v>
      </c>
    </row>
    <row r="213" spans="2:63" s="1" customFormat="1">
      <c r="B213" s="19"/>
      <c r="D213" s="125" t="s">
        <v>154</v>
      </c>
      <c r="F213" s="126" t="s">
        <v>193</v>
      </c>
      <c r="J213" s="19"/>
      <c r="K213" s="123"/>
      <c r="R213" s="40"/>
      <c r="AR213" s="8" t="s">
        <v>154</v>
      </c>
      <c r="AS213" s="8" t="s">
        <v>70</v>
      </c>
    </row>
    <row r="214" spans="2:63" s="1" customFormat="1" ht="33" customHeight="1">
      <c r="B214" s="19"/>
      <c r="C214" s="110" t="s">
        <v>285</v>
      </c>
      <c r="D214" s="110" t="s">
        <v>125</v>
      </c>
      <c r="E214" s="111" t="s">
        <v>195</v>
      </c>
      <c r="F214" s="112" t="s">
        <v>196</v>
      </c>
      <c r="G214" s="113" t="s">
        <v>168</v>
      </c>
      <c r="H214" s="114">
        <v>11.79</v>
      </c>
      <c r="I214" s="112" t="s">
        <v>151</v>
      </c>
      <c r="J214" s="19"/>
      <c r="K214" s="115" t="s">
        <v>1</v>
      </c>
      <c r="L214" s="116" t="s">
        <v>27</v>
      </c>
      <c r="M214" s="117">
        <v>0</v>
      </c>
      <c r="N214" s="117">
        <f>M214*H214</f>
        <v>0</v>
      </c>
      <c r="O214" s="117">
        <v>0</v>
      </c>
      <c r="P214" s="117">
        <f>O214*H214</f>
        <v>0</v>
      </c>
      <c r="Q214" s="117">
        <v>0</v>
      </c>
      <c r="R214" s="118">
        <f>Q214*H214</f>
        <v>0</v>
      </c>
      <c r="AP214" s="119" t="s">
        <v>129</v>
      </c>
      <c r="AR214" s="119" t="s">
        <v>125</v>
      </c>
      <c r="AS214" s="119" t="s">
        <v>70</v>
      </c>
      <c r="AW214" s="8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8" t="s">
        <v>68</v>
      </c>
      <c r="BI214" s="120" t="e">
        <f>ROUND(#REF!*H214,2)</f>
        <v>#REF!</v>
      </c>
      <c r="BJ214" s="8" t="s">
        <v>129</v>
      </c>
      <c r="BK214" s="119" t="s">
        <v>1244</v>
      </c>
    </row>
    <row r="215" spans="2:63" s="1" customFormat="1" ht="19.5">
      <c r="B215" s="19"/>
      <c r="D215" s="121" t="s">
        <v>131</v>
      </c>
      <c r="F215" s="122" t="s">
        <v>198</v>
      </c>
      <c r="J215" s="19"/>
      <c r="K215" s="123"/>
      <c r="R215" s="40"/>
      <c r="AR215" s="8" t="s">
        <v>131</v>
      </c>
      <c r="AS215" s="8" t="s">
        <v>70</v>
      </c>
    </row>
    <row r="216" spans="2:63" s="1" customFormat="1">
      <c r="B216" s="19"/>
      <c r="D216" s="125" t="s">
        <v>154</v>
      </c>
      <c r="F216" s="126" t="s">
        <v>199</v>
      </c>
      <c r="J216" s="19"/>
      <c r="K216" s="123"/>
      <c r="R216" s="40"/>
      <c r="AR216" s="8" t="s">
        <v>154</v>
      </c>
      <c r="AS216" s="8" t="s">
        <v>70</v>
      </c>
    </row>
    <row r="217" spans="2:63" s="1" customFormat="1" ht="33" customHeight="1">
      <c r="B217" s="19"/>
      <c r="C217" s="110" t="s">
        <v>289</v>
      </c>
      <c r="D217" s="110" t="s">
        <v>125</v>
      </c>
      <c r="E217" s="111" t="s">
        <v>201</v>
      </c>
      <c r="F217" s="112" t="s">
        <v>202</v>
      </c>
      <c r="G217" s="113" t="s">
        <v>168</v>
      </c>
      <c r="H217" s="114">
        <v>1.8919999999999999</v>
      </c>
      <c r="I217" s="112" t="s">
        <v>151</v>
      </c>
      <c r="J217" s="19"/>
      <c r="K217" s="115" t="s">
        <v>1</v>
      </c>
      <c r="L217" s="116" t="s">
        <v>27</v>
      </c>
      <c r="M217" s="117">
        <v>0</v>
      </c>
      <c r="N217" s="117">
        <f>M217*H217</f>
        <v>0</v>
      </c>
      <c r="O217" s="117">
        <v>0</v>
      </c>
      <c r="P217" s="117">
        <f>O217*H217</f>
        <v>0</v>
      </c>
      <c r="Q217" s="117">
        <v>0</v>
      </c>
      <c r="R217" s="118">
        <f>Q217*H217</f>
        <v>0</v>
      </c>
      <c r="AP217" s="119" t="s">
        <v>129</v>
      </c>
      <c r="AR217" s="119" t="s">
        <v>125</v>
      </c>
      <c r="AS217" s="119" t="s">
        <v>70</v>
      </c>
      <c r="AW217" s="8" t="s">
        <v>122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8" t="s">
        <v>68</v>
      </c>
      <c r="BI217" s="120" t="e">
        <f>ROUND(#REF!*H217,2)</f>
        <v>#REF!</v>
      </c>
      <c r="BJ217" s="8" t="s">
        <v>129</v>
      </c>
      <c r="BK217" s="119" t="s">
        <v>1245</v>
      </c>
    </row>
    <row r="218" spans="2:63" s="1" customFormat="1" ht="29.25">
      <c r="B218" s="19"/>
      <c r="D218" s="121" t="s">
        <v>131</v>
      </c>
      <c r="F218" s="122" t="s">
        <v>204</v>
      </c>
      <c r="J218" s="19"/>
      <c r="K218" s="123"/>
      <c r="R218" s="40"/>
      <c r="AR218" s="8" t="s">
        <v>131</v>
      </c>
      <c r="AS218" s="8" t="s">
        <v>70</v>
      </c>
    </row>
    <row r="219" spans="2:63" s="1" customFormat="1">
      <c r="B219" s="19"/>
      <c r="D219" s="125" t="s">
        <v>154</v>
      </c>
      <c r="F219" s="126" t="s">
        <v>205</v>
      </c>
      <c r="J219" s="19"/>
      <c r="K219" s="123"/>
      <c r="R219" s="40"/>
      <c r="AR219" s="8" t="s">
        <v>154</v>
      </c>
      <c r="AS219" s="8" t="s">
        <v>70</v>
      </c>
    </row>
    <row r="220" spans="2:63" s="1" customFormat="1" ht="21.75" customHeight="1">
      <c r="B220" s="19"/>
      <c r="C220" s="110" t="s">
        <v>295</v>
      </c>
      <c r="D220" s="110" t="s">
        <v>125</v>
      </c>
      <c r="E220" s="111" t="s">
        <v>1246</v>
      </c>
      <c r="F220" s="112" t="s">
        <v>1247</v>
      </c>
      <c r="G220" s="113" t="s">
        <v>168</v>
      </c>
      <c r="H220" s="114">
        <v>86.116</v>
      </c>
      <c r="I220" s="112" t="s">
        <v>151</v>
      </c>
      <c r="J220" s="19"/>
      <c r="K220" s="115" t="s">
        <v>1</v>
      </c>
      <c r="L220" s="116" t="s">
        <v>27</v>
      </c>
      <c r="M220" s="117">
        <v>0.03</v>
      </c>
      <c r="N220" s="117">
        <f>M220*H220</f>
        <v>2.5834799999999998</v>
      </c>
      <c r="O220" s="117">
        <v>0</v>
      </c>
      <c r="P220" s="117">
        <f>O220*H220</f>
        <v>0</v>
      </c>
      <c r="Q220" s="117">
        <v>0</v>
      </c>
      <c r="R220" s="118">
        <f>Q220*H220</f>
        <v>0</v>
      </c>
      <c r="AP220" s="119" t="s">
        <v>129</v>
      </c>
      <c r="AR220" s="119" t="s">
        <v>125</v>
      </c>
      <c r="AS220" s="119" t="s">
        <v>70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129</v>
      </c>
      <c r="BK220" s="119" t="s">
        <v>1248</v>
      </c>
    </row>
    <row r="221" spans="2:63" s="1" customFormat="1" ht="19.5">
      <c r="B221" s="19"/>
      <c r="D221" s="121" t="s">
        <v>131</v>
      </c>
      <c r="F221" s="122" t="s">
        <v>1249</v>
      </c>
      <c r="J221" s="19"/>
      <c r="K221" s="123"/>
      <c r="R221" s="40"/>
      <c r="AR221" s="8" t="s">
        <v>131</v>
      </c>
      <c r="AS221" s="8" t="s">
        <v>70</v>
      </c>
    </row>
    <row r="222" spans="2:63" s="1" customFormat="1">
      <c r="B222" s="19"/>
      <c r="D222" s="125" t="s">
        <v>154</v>
      </c>
      <c r="F222" s="126" t="s">
        <v>1250</v>
      </c>
      <c r="J222" s="19"/>
      <c r="K222" s="123"/>
      <c r="R222" s="40"/>
      <c r="AR222" s="8" t="s">
        <v>154</v>
      </c>
      <c r="AS222" s="8" t="s">
        <v>70</v>
      </c>
    </row>
    <row r="223" spans="2:63" s="1" customFormat="1" ht="24.2" customHeight="1">
      <c r="B223" s="19"/>
      <c r="C223" s="110" t="s">
        <v>301</v>
      </c>
      <c r="D223" s="110" t="s">
        <v>125</v>
      </c>
      <c r="E223" s="111" t="s">
        <v>1251</v>
      </c>
      <c r="F223" s="112" t="s">
        <v>1252</v>
      </c>
      <c r="G223" s="113" t="s">
        <v>168</v>
      </c>
      <c r="H223" s="114">
        <v>1636.1990000000001</v>
      </c>
      <c r="I223" s="112" t="s">
        <v>151</v>
      </c>
      <c r="J223" s="19"/>
      <c r="K223" s="115" t="s">
        <v>1</v>
      </c>
      <c r="L223" s="116" t="s">
        <v>27</v>
      </c>
      <c r="M223" s="117">
        <v>2E-3</v>
      </c>
      <c r="N223" s="117">
        <f>M223*H223</f>
        <v>3.2723980000000004</v>
      </c>
      <c r="O223" s="117">
        <v>0</v>
      </c>
      <c r="P223" s="117">
        <f>O223*H223</f>
        <v>0</v>
      </c>
      <c r="Q223" s="117">
        <v>0</v>
      </c>
      <c r="R223" s="118">
        <f>Q223*H223</f>
        <v>0</v>
      </c>
      <c r="AP223" s="119" t="s">
        <v>129</v>
      </c>
      <c r="AR223" s="119" t="s">
        <v>125</v>
      </c>
      <c r="AS223" s="119" t="s">
        <v>70</v>
      </c>
      <c r="AW223" s="8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8" t="s">
        <v>68</v>
      </c>
      <c r="BI223" s="120" t="e">
        <f>ROUND(#REF!*H223,2)</f>
        <v>#REF!</v>
      </c>
      <c r="BJ223" s="8" t="s">
        <v>129</v>
      </c>
      <c r="BK223" s="119" t="s">
        <v>1253</v>
      </c>
    </row>
    <row r="224" spans="2:63" s="1" customFormat="1" ht="29.25">
      <c r="B224" s="19"/>
      <c r="D224" s="121" t="s">
        <v>131</v>
      </c>
      <c r="F224" s="122" t="s">
        <v>1254</v>
      </c>
      <c r="J224" s="19"/>
      <c r="K224" s="123"/>
      <c r="R224" s="40"/>
      <c r="AR224" s="8" t="s">
        <v>131</v>
      </c>
      <c r="AS224" s="8" t="s">
        <v>70</v>
      </c>
    </row>
    <row r="225" spans="2:63" s="1" customFormat="1">
      <c r="B225" s="19"/>
      <c r="D225" s="125" t="s">
        <v>154</v>
      </c>
      <c r="F225" s="126" t="s">
        <v>1255</v>
      </c>
      <c r="J225" s="19"/>
      <c r="K225" s="123"/>
      <c r="R225" s="40"/>
      <c r="AR225" s="8" t="s">
        <v>154</v>
      </c>
      <c r="AS225" s="8" t="s">
        <v>70</v>
      </c>
    </row>
    <row r="226" spans="2:63" s="1" customFormat="1" ht="24.2" customHeight="1">
      <c r="B226" s="19"/>
      <c r="C226" s="110" t="s">
        <v>227</v>
      </c>
      <c r="D226" s="110" t="s">
        <v>125</v>
      </c>
      <c r="E226" s="111" t="s">
        <v>1256</v>
      </c>
      <c r="F226" s="112" t="s">
        <v>1257</v>
      </c>
      <c r="G226" s="113" t="s">
        <v>168</v>
      </c>
      <c r="H226" s="114">
        <v>86.116</v>
      </c>
      <c r="I226" s="112" t="s">
        <v>151</v>
      </c>
      <c r="J226" s="19"/>
      <c r="K226" s="115" t="s">
        <v>1</v>
      </c>
      <c r="L226" s="116" t="s">
        <v>27</v>
      </c>
      <c r="M226" s="117">
        <v>0.159</v>
      </c>
      <c r="N226" s="117">
        <f>M226*H226</f>
        <v>13.692444</v>
      </c>
      <c r="O226" s="117">
        <v>0</v>
      </c>
      <c r="P226" s="117">
        <f>O226*H226</f>
        <v>0</v>
      </c>
      <c r="Q226" s="117">
        <v>0</v>
      </c>
      <c r="R226" s="118">
        <f>Q226*H226</f>
        <v>0</v>
      </c>
      <c r="AP226" s="119" t="s">
        <v>129</v>
      </c>
      <c r="AR226" s="119" t="s">
        <v>125</v>
      </c>
      <c r="AS226" s="119" t="s">
        <v>70</v>
      </c>
      <c r="AW226" s="8" t="s">
        <v>122</v>
      </c>
      <c r="BC226" s="120" t="e">
        <f>IF(L226="základní",#REF!,0)</f>
        <v>#REF!</v>
      </c>
      <c r="BD226" s="120">
        <f>IF(L226="snížená",#REF!,0)</f>
        <v>0</v>
      </c>
      <c r="BE226" s="120">
        <f>IF(L226="zákl. přenesená",#REF!,0)</f>
        <v>0</v>
      </c>
      <c r="BF226" s="120">
        <f>IF(L226="sníž. přenesená",#REF!,0)</f>
        <v>0</v>
      </c>
      <c r="BG226" s="120">
        <f>IF(L226="nulová",#REF!,0)</f>
        <v>0</v>
      </c>
      <c r="BH226" s="8" t="s">
        <v>68</v>
      </c>
      <c r="BI226" s="120" t="e">
        <f>ROUND(#REF!*H226,2)</f>
        <v>#REF!</v>
      </c>
      <c r="BJ226" s="8" t="s">
        <v>129</v>
      </c>
      <c r="BK226" s="119" t="s">
        <v>1258</v>
      </c>
    </row>
    <row r="227" spans="2:63" s="1" customFormat="1">
      <c r="B227" s="19"/>
      <c r="D227" s="121" t="s">
        <v>131</v>
      </c>
      <c r="F227" s="122" t="s">
        <v>1259</v>
      </c>
      <c r="J227" s="19"/>
      <c r="K227" s="123"/>
      <c r="R227" s="40"/>
      <c r="AR227" s="8" t="s">
        <v>131</v>
      </c>
      <c r="AS227" s="8" t="s">
        <v>70</v>
      </c>
    </row>
    <row r="228" spans="2:63" s="1" customFormat="1">
      <c r="B228" s="19"/>
      <c r="D228" s="125" t="s">
        <v>154</v>
      </c>
      <c r="F228" s="126" t="s">
        <v>1260</v>
      </c>
      <c r="J228" s="19"/>
      <c r="K228" s="123"/>
      <c r="R228" s="40"/>
      <c r="AR228" s="8" t="s">
        <v>154</v>
      </c>
      <c r="AS228" s="8" t="s">
        <v>70</v>
      </c>
    </row>
    <row r="229" spans="2:63" s="1" customFormat="1" ht="24.2" customHeight="1">
      <c r="B229" s="19"/>
      <c r="C229" s="110" t="s">
        <v>310</v>
      </c>
      <c r="D229" s="110" t="s">
        <v>125</v>
      </c>
      <c r="E229" s="111" t="s">
        <v>1261</v>
      </c>
      <c r="F229" s="112" t="s">
        <v>1262</v>
      </c>
      <c r="G229" s="113" t="s">
        <v>168</v>
      </c>
      <c r="H229" s="114">
        <v>38.996000000000002</v>
      </c>
      <c r="I229" s="112" t="s">
        <v>1</v>
      </c>
      <c r="J229" s="19"/>
      <c r="K229" s="115" t="s">
        <v>1</v>
      </c>
      <c r="L229" s="116" t="s">
        <v>27</v>
      </c>
      <c r="M229" s="117">
        <v>0</v>
      </c>
      <c r="N229" s="117">
        <f>M229*H229</f>
        <v>0</v>
      </c>
      <c r="O229" s="117">
        <v>0</v>
      </c>
      <c r="P229" s="117">
        <f>O229*H229</f>
        <v>0</v>
      </c>
      <c r="Q229" s="117">
        <v>0</v>
      </c>
      <c r="R229" s="118">
        <f>Q229*H229</f>
        <v>0</v>
      </c>
      <c r="AP229" s="119" t="s">
        <v>129</v>
      </c>
      <c r="AR229" s="119" t="s">
        <v>125</v>
      </c>
      <c r="AS229" s="119" t="s">
        <v>70</v>
      </c>
      <c r="AW229" s="8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8" t="s">
        <v>68</v>
      </c>
      <c r="BI229" s="120" t="e">
        <f>ROUND(#REF!*H229,2)</f>
        <v>#REF!</v>
      </c>
      <c r="BJ229" s="8" t="s">
        <v>129</v>
      </c>
      <c r="BK229" s="119" t="s">
        <v>1263</v>
      </c>
    </row>
    <row r="230" spans="2:63" s="1" customFormat="1">
      <c r="B230" s="19"/>
      <c r="D230" s="121" t="s">
        <v>131</v>
      </c>
      <c r="F230" s="122" t="s">
        <v>1262</v>
      </c>
      <c r="J230" s="19"/>
      <c r="K230" s="123"/>
      <c r="R230" s="40"/>
      <c r="AR230" s="8" t="s">
        <v>131</v>
      </c>
      <c r="AS230" s="8" t="s">
        <v>70</v>
      </c>
    </row>
    <row r="231" spans="2:63" s="1" customFormat="1" ht="24.2" customHeight="1">
      <c r="B231" s="19"/>
      <c r="C231" s="110" t="s">
        <v>316</v>
      </c>
      <c r="D231" s="110" t="s">
        <v>125</v>
      </c>
      <c r="E231" s="111" t="s">
        <v>1264</v>
      </c>
      <c r="F231" s="112" t="s">
        <v>1265</v>
      </c>
      <c r="G231" s="113" t="s">
        <v>168</v>
      </c>
      <c r="H231" s="114">
        <v>47.12</v>
      </c>
      <c r="I231" s="112" t="s">
        <v>1</v>
      </c>
      <c r="J231" s="19"/>
      <c r="K231" s="115" t="s">
        <v>1</v>
      </c>
      <c r="L231" s="116" t="s">
        <v>27</v>
      </c>
      <c r="M231" s="117">
        <v>0</v>
      </c>
      <c r="N231" s="117">
        <f>M231*H231</f>
        <v>0</v>
      </c>
      <c r="O231" s="117">
        <v>0</v>
      </c>
      <c r="P231" s="117">
        <f>O231*H231</f>
        <v>0</v>
      </c>
      <c r="Q231" s="117">
        <v>0</v>
      </c>
      <c r="R231" s="118">
        <f>Q231*H231</f>
        <v>0</v>
      </c>
      <c r="AP231" s="119" t="s">
        <v>129</v>
      </c>
      <c r="AR231" s="119" t="s">
        <v>125</v>
      </c>
      <c r="AS231" s="119" t="s">
        <v>70</v>
      </c>
      <c r="AW231" s="8" t="s">
        <v>122</v>
      </c>
      <c r="BC231" s="120" t="e">
        <f>IF(L231="základní",#REF!,0)</f>
        <v>#REF!</v>
      </c>
      <c r="BD231" s="120">
        <f>IF(L231="snížená",#REF!,0)</f>
        <v>0</v>
      </c>
      <c r="BE231" s="120">
        <f>IF(L231="zákl. přenesená",#REF!,0)</f>
        <v>0</v>
      </c>
      <c r="BF231" s="120">
        <f>IF(L231="sníž. přenesená",#REF!,0)</f>
        <v>0</v>
      </c>
      <c r="BG231" s="120">
        <f>IF(L231="nulová",#REF!,0)</f>
        <v>0</v>
      </c>
      <c r="BH231" s="8" t="s">
        <v>68</v>
      </c>
      <c r="BI231" s="120" t="e">
        <f>ROUND(#REF!*H231,2)</f>
        <v>#REF!</v>
      </c>
      <c r="BJ231" s="8" t="s">
        <v>129</v>
      </c>
      <c r="BK231" s="119" t="s">
        <v>1266</v>
      </c>
    </row>
    <row r="232" spans="2:63" s="1" customFormat="1">
      <c r="B232" s="19"/>
      <c r="D232" s="121" t="s">
        <v>131</v>
      </c>
      <c r="F232" s="122" t="s">
        <v>1265</v>
      </c>
      <c r="J232" s="19"/>
      <c r="K232" s="123"/>
      <c r="R232" s="40"/>
      <c r="AR232" s="8" t="s">
        <v>131</v>
      </c>
      <c r="AS232" s="8" t="s">
        <v>70</v>
      </c>
    </row>
    <row r="233" spans="2:63" s="100" customFormat="1" ht="22.9" customHeight="1">
      <c r="B233" s="101"/>
      <c r="D233" s="102" t="s">
        <v>59</v>
      </c>
      <c r="E233" s="109" t="s">
        <v>206</v>
      </c>
      <c r="F233" s="109" t="s">
        <v>207</v>
      </c>
      <c r="J233" s="101"/>
      <c r="K233" s="104"/>
      <c r="N233" s="105">
        <f>SUM(N234:N239)</f>
        <v>61.682865</v>
      </c>
      <c r="P233" s="105">
        <f>SUM(P234:P239)</f>
        <v>0</v>
      </c>
      <c r="R233" s="106">
        <f>SUM(R234:R239)</f>
        <v>0</v>
      </c>
      <c r="AP233" s="102" t="s">
        <v>68</v>
      </c>
      <c r="AR233" s="107" t="s">
        <v>59</v>
      </c>
      <c r="AS233" s="107" t="s">
        <v>68</v>
      </c>
      <c r="AW233" s="102" t="s">
        <v>122</v>
      </c>
      <c r="BI233" s="108" t="e">
        <f>SUM(BI234:BI239)</f>
        <v>#REF!</v>
      </c>
    </row>
    <row r="234" spans="2:63" s="1" customFormat="1" ht="21.75" customHeight="1">
      <c r="B234" s="19"/>
      <c r="C234" s="110" t="s">
        <v>318</v>
      </c>
      <c r="D234" s="110" t="s">
        <v>125</v>
      </c>
      <c r="E234" s="111" t="s">
        <v>208</v>
      </c>
      <c r="F234" s="112" t="s">
        <v>209</v>
      </c>
      <c r="G234" s="113" t="s">
        <v>168</v>
      </c>
      <c r="H234" s="114">
        <v>24.471</v>
      </c>
      <c r="I234" s="112" t="s">
        <v>151</v>
      </c>
      <c r="J234" s="19"/>
      <c r="K234" s="115" t="s">
        <v>1</v>
      </c>
      <c r="L234" s="116" t="s">
        <v>27</v>
      </c>
      <c r="M234" s="117">
        <v>0.318</v>
      </c>
      <c r="N234" s="117">
        <f>M234*H234</f>
        <v>7.7817780000000001</v>
      </c>
      <c r="O234" s="117">
        <v>0</v>
      </c>
      <c r="P234" s="117">
        <f>O234*H234</f>
        <v>0</v>
      </c>
      <c r="Q234" s="117">
        <v>0</v>
      </c>
      <c r="R234" s="118">
        <f>Q234*H234</f>
        <v>0</v>
      </c>
      <c r="AP234" s="119" t="s">
        <v>129</v>
      </c>
      <c r="AR234" s="119" t="s">
        <v>125</v>
      </c>
      <c r="AS234" s="119" t="s">
        <v>70</v>
      </c>
      <c r="AW234" s="8" t="s">
        <v>122</v>
      </c>
      <c r="BC234" s="120" t="e">
        <f>IF(L234="základní",#REF!,0)</f>
        <v>#REF!</v>
      </c>
      <c r="BD234" s="120">
        <f>IF(L234="snížená",#REF!,0)</f>
        <v>0</v>
      </c>
      <c r="BE234" s="120">
        <f>IF(L234="zákl. přenesená",#REF!,0)</f>
        <v>0</v>
      </c>
      <c r="BF234" s="120">
        <f>IF(L234="sníž. přenesená",#REF!,0)</f>
        <v>0</v>
      </c>
      <c r="BG234" s="120">
        <f>IF(L234="nulová",#REF!,0)</f>
        <v>0</v>
      </c>
      <c r="BH234" s="8" t="s">
        <v>68</v>
      </c>
      <c r="BI234" s="120" t="e">
        <f>ROUND(#REF!*H234,2)</f>
        <v>#REF!</v>
      </c>
      <c r="BJ234" s="8" t="s">
        <v>129</v>
      </c>
      <c r="BK234" s="119" t="s">
        <v>1267</v>
      </c>
    </row>
    <row r="235" spans="2:63" s="1" customFormat="1" ht="39">
      <c r="B235" s="19"/>
      <c r="D235" s="121" t="s">
        <v>131</v>
      </c>
      <c r="F235" s="122" t="s">
        <v>211</v>
      </c>
      <c r="J235" s="19"/>
      <c r="K235" s="123"/>
      <c r="R235" s="40"/>
      <c r="AR235" s="8" t="s">
        <v>131</v>
      </c>
      <c r="AS235" s="8" t="s">
        <v>70</v>
      </c>
    </row>
    <row r="236" spans="2:63" s="1" customFormat="1">
      <c r="B236" s="19"/>
      <c r="D236" s="125" t="s">
        <v>154</v>
      </c>
      <c r="F236" s="126" t="s">
        <v>212</v>
      </c>
      <c r="J236" s="19"/>
      <c r="K236" s="123"/>
      <c r="R236" s="40"/>
      <c r="AR236" s="8" t="s">
        <v>154</v>
      </c>
      <c r="AS236" s="8" t="s">
        <v>70</v>
      </c>
    </row>
    <row r="237" spans="2:63" s="1" customFormat="1" ht="24.2" customHeight="1">
      <c r="B237" s="19"/>
      <c r="C237" s="110" t="s">
        <v>324</v>
      </c>
      <c r="D237" s="110" t="s">
        <v>125</v>
      </c>
      <c r="E237" s="111" t="s">
        <v>1268</v>
      </c>
      <c r="F237" s="112" t="s">
        <v>1269</v>
      </c>
      <c r="G237" s="113" t="s">
        <v>168</v>
      </c>
      <c r="H237" s="114">
        <v>135.77099999999999</v>
      </c>
      <c r="I237" s="112" t="s">
        <v>151</v>
      </c>
      <c r="J237" s="19"/>
      <c r="K237" s="115" t="s">
        <v>1</v>
      </c>
      <c r="L237" s="116" t="s">
        <v>27</v>
      </c>
      <c r="M237" s="117">
        <v>0.39700000000000002</v>
      </c>
      <c r="N237" s="117">
        <f>M237*H237</f>
        <v>53.901086999999997</v>
      </c>
      <c r="O237" s="117">
        <v>0</v>
      </c>
      <c r="P237" s="117">
        <f>O237*H237</f>
        <v>0</v>
      </c>
      <c r="Q237" s="117">
        <v>0</v>
      </c>
      <c r="R237" s="118">
        <f>Q237*H237</f>
        <v>0</v>
      </c>
      <c r="AP237" s="119" t="s">
        <v>129</v>
      </c>
      <c r="AR237" s="119" t="s">
        <v>125</v>
      </c>
      <c r="AS237" s="119" t="s">
        <v>70</v>
      </c>
      <c r="AW237" s="8" t="s">
        <v>122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8" t="s">
        <v>68</v>
      </c>
      <c r="BI237" s="120" t="e">
        <f>ROUND(#REF!*H237,2)</f>
        <v>#REF!</v>
      </c>
      <c r="BJ237" s="8" t="s">
        <v>129</v>
      </c>
      <c r="BK237" s="119" t="s">
        <v>1270</v>
      </c>
    </row>
    <row r="238" spans="2:63" s="1" customFormat="1" ht="19.5">
      <c r="B238" s="19"/>
      <c r="D238" s="121" t="s">
        <v>131</v>
      </c>
      <c r="F238" s="122" t="s">
        <v>1271</v>
      </c>
      <c r="J238" s="19"/>
      <c r="K238" s="123"/>
      <c r="R238" s="40"/>
      <c r="AR238" s="8" t="s">
        <v>131</v>
      </c>
      <c r="AS238" s="8" t="s">
        <v>70</v>
      </c>
    </row>
    <row r="239" spans="2:63" s="1" customFormat="1">
      <c r="B239" s="19"/>
      <c r="D239" s="125" t="s">
        <v>154</v>
      </c>
      <c r="F239" s="126" t="s">
        <v>1272</v>
      </c>
      <c r="J239" s="19"/>
      <c r="K239" s="123"/>
      <c r="R239" s="40"/>
      <c r="AR239" s="8" t="s">
        <v>154</v>
      </c>
      <c r="AS239" s="8" t="s">
        <v>70</v>
      </c>
    </row>
    <row r="240" spans="2:63" s="100" customFormat="1" ht="25.9" customHeight="1">
      <c r="B240" s="101"/>
      <c r="D240" s="102" t="s">
        <v>59</v>
      </c>
      <c r="E240" s="103" t="s">
        <v>213</v>
      </c>
      <c r="F240" s="103" t="s">
        <v>214</v>
      </c>
      <c r="J240" s="101"/>
      <c r="K240" s="104"/>
      <c r="N240" s="105">
        <f>N241+N289+N340+N352</f>
        <v>998.40173399999992</v>
      </c>
      <c r="P240" s="105">
        <f>P241+P289+P340+P352</f>
        <v>6.5454264887450009</v>
      </c>
      <c r="R240" s="106">
        <f>R241+R289+R340+R352</f>
        <v>6.02268252</v>
      </c>
      <c r="AP240" s="102" t="s">
        <v>70</v>
      </c>
      <c r="AR240" s="107" t="s">
        <v>59</v>
      </c>
      <c r="AS240" s="107" t="s">
        <v>60</v>
      </c>
      <c r="AW240" s="102" t="s">
        <v>122</v>
      </c>
      <c r="BI240" s="108" t="e">
        <f>BI241+BI289+BI340+BI352</f>
        <v>#REF!</v>
      </c>
    </row>
    <row r="241" spans="2:63" s="100" customFormat="1" ht="22.9" customHeight="1">
      <c r="B241" s="101"/>
      <c r="D241" s="102" t="s">
        <v>59</v>
      </c>
      <c r="E241" s="109" t="s">
        <v>233</v>
      </c>
      <c r="F241" s="109" t="s">
        <v>234</v>
      </c>
      <c r="J241" s="101"/>
      <c r="K241" s="104"/>
      <c r="N241" s="105">
        <f>SUM(N242:N288)</f>
        <v>167.308042</v>
      </c>
      <c r="P241" s="105">
        <f>SUM(P242:P288)</f>
        <v>4.2140260267450005</v>
      </c>
      <c r="R241" s="106">
        <f>SUM(R242:R288)</f>
        <v>4.32</v>
      </c>
      <c r="AP241" s="102" t="s">
        <v>70</v>
      </c>
      <c r="AR241" s="107" t="s">
        <v>59</v>
      </c>
      <c r="AS241" s="107" t="s">
        <v>68</v>
      </c>
      <c r="AW241" s="102" t="s">
        <v>122</v>
      </c>
      <c r="BI241" s="108" t="e">
        <f>SUM(BI242:BI288)</f>
        <v>#REF!</v>
      </c>
    </row>
    <row r="242" spans="2:63" s="1" customFormat="1" ht="24.2" customHeight="1">
      <c r="B242" s="19"/>
      <c r="C242" s="110" t="s">
        <v>333</v>
      </c>
      <c r="D242" s="110" t="s">
        <v>125</v>
      </c>
      <c r="E242" s="111" t="s">
        <v>242</v>
      </c>
      <c r="F242" s="112" t="s">
        <v>1273</v>
      </c>
      <c r="G242" s="113" t="s">
        <v>159</v>
      </c>
      <c r="H242" s="114">
        <v>534</v>
      </c>
      <c r="I242" s="112" t="s">
        <v>1</v>
      </c>
      <c r="J242" s="19"/>
      <c r="K242" s="115" t="s">
        <v>1</v>
      </c>
      <c r="L242" s="116" t="s">
        <v>27</v>
      </c>
      <c r="M242" s="117">
        <v>0</v>
      </c>
      <c r="N242" s="117">
        <f>M242*H242</f>
        <v>0</v>
      </c>
      <c r="O242" s="117">
        <v>0</v>
      </c>
      <c r="P242" s="117">
        <f>O242*H242</f>
        <v>0</v>
      </c>
      <c r="Q242" s="117">
        <v>0</v>
      </c>
      <c r="R242" s="118">
        <f>Q242*H242</f>
        <v>0</v>
      </c>
      <c r="AP242" s="119" t="s">
        <v>217</v>
      </c>
      <c r="AR242" s="119" t="s">
        <v>125</v>
      </c>
      <c r="AS242" s="119" t="s">
        <v>70</v>
      </c>
      <c r="AW242" s="8" t="s">
        <v>122</v>
      </c>
      <c r="BC242" s="120" t="e">
        <f>IF(L242="základní",#REF!,0)</f>
        <v>#REF!</v>
      </c>
      <c r="BD242" s="120">
        <f>IF(L242="snížená",#REF!,0)</f>
        <v>0</v>
      </c>
      <c r="BE242" s="120">
        <f>IF(L242="zákl. přenesená",#REF!,0)</f>
        <v>0</v>
      </c>
      <c r="BF242" s="120">
        <f>IF(L242="sníž. přenesená",#REF!,0)</f>
        <v>0</v>
      </c>
      <c r="BG242" s="120">
        <f>IF(L242="nulová",#REF!,0)</f>
        <v>0</v>
      </c>
      <c r="BH242" s="8" t="s">
        <v>68</v>
      </c>
      <c r="BI242" s="120" t="e">
        <f>ROUND(#REF!*H242,2)</f>
        <v>#REF!</v>
      </c>
      <c r="BJ242" s="8" t="s">
        <v>217</v>
      </c>
      <c r="BK242" s="119" t="s">
        <v>1274</v>
      </c>
    </row>
    <row r="243" spans="2:63" s="1" customFormat="1" ht="19.5">
      <c r="B243" s="19"/>
      <c r="D243" s="121" t="s">
        <v>131</v>
      </c>
      <c r="F243" s="122" t="s">
        <v>1273</v>
      </c>
      <c r="J243" s="19"/>
      <c r="K243" s="123"/>
      <c r="R243" s="40"/>
      <c r="AR243" s="8" t="s">
        <v>131</v>
      </c>
      <c r="AS243" s="8" t="s">
        <v>70</v>
      </c>
    </row>
    <row r="244" spans="2:63" s="1" customFormat="1" ht="29.25">
      <c r="B244" s="19"/>
      <c r="D244" s="121" t="s">
        <v>146</v>
      </c>
      <c r="F244" s="124" t="s">
        <v>1275</v>
      </c>
      <c r="J244" s="19"/>
      <c r="K244" s="123"/>
      <c r="R244" s="40"/>
      <c r="AR244" s="8" t="s">
        <v>146</v>
      </c>
      <c r="AS244" s="8" t="s">
        <v>70</v>
      </c>
    </row>
    <row r="245" spans="2:63" s="1" customFormat="1" ht="16.5" customHeight="1">
      <c r="B245" s="19"/>
      <c r="C245" s="110" t="s">
        <v>339</v>
      </c>
      <c r="D245" s="110" t="s">
        <v>125</v>
      </c>
      <c r="E245" s="111" t="s">
        <v>245</v>
      </c>
      <c r="F245" s="112" t="s">
        <v>246</v>
      </c>
      <c r="G245" s="113" t="s">
        <v>247</v>
      </c>
      <c r="H245" s="114">
        <v>213.25800000000001</v>
      </c>
      <c r="I245" s="112" t="s">
        <v>151</v>
      </c>
      <c r="J245" s="19"/>
      <c r="K245" s="115" t="s">
        <v>1</v>
      </c>
      <c r="L245" s="116" t="s">
        <v>27</v>
      </c>
      <c r="M245" s="117">
        <v>0.09</v>
      </c>
      <c r="N245" s="117">
        <f>M245*H245</f>
        <v>19.19322</v>
      </c>
      <c r="O245" s="117">
        <v>0</v>
      </c>
      <c r="P245" s="117">
        <f>O245*H245</f>
        <v>0</v>
      </c>
      <c r="Q245" s="117">
        <v>1.4999999999999999E-2</v>
      </c>
      <c r="R245" s="118">
        <f>Q245*H245</f>
        <v>3.1988699999999999</v>
      </c>
      <c r="AP245" s="119" t="s">
        <v>217</v>
      </c>
      <c r="AR245" s="119" t="s">
        <v>125</v>
      </c>
      <c r="AS245" s="119" t="s">
        <v>70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217</v>
      </c>
      <c r="BK245" s="119" t="s">
        <v>1276</v>
      </c>
    </row>
    <row r="246" spans="2:63" s="1" customFormat="1" ht="29.25">
      <c r="B246" s="19"/>
      <c r="D246" s="121" t="s">
        <v>131</v>
      </c>
      <c r="F246" s="122" t="s">
        <v>249</v>
      </c>
      <c r="J246" s="19"/>
      <c r="K246" s="123"/>
      <c r="R246" s="40"/>
      <c r="AR246" s="8" t="s">
        <v>131</v>
      </c>
      <c r="AS246" s="8" t="s">
        <v>70</v>
      </c>
    </row>
    <row r="247" spans="2:63" s="1" customFormat="1">
      <c r="B247" s="19"/>
      <c r="D247" s="125" t="s">
        <v>154</v>
      </c>
      <c r="F247" s="126" t="s">
        <v>250</v>
      </c>
      <c r="J247" s="19"/>
      <c r="K247" s="123"/>
      <c r="R247" s="40"/>
      <c r="AR247" s="8" t="s">
        <v>154</v>
      </c>
      <c r="AS247" s="8" t="s">
        <v>70</v>
      </c>
    </row>
    <row r="248" spans="2:63" s="1" customFormat="1" ht="24.2" customHeight="1">
      <c r="B248" s="19"/>
      <c r="C248" s="110" t="s">
        <v>344</v>
      </c>
      <c r="D248" s="110" t="s">
        <v>125</v>
      </c>
      <c r="E248" s="111" t="s">
        <v>262</v>
      </c>
      <c r="F248" s="112" t="s">
        <v>263</v>
      </c>
      <c r="G248" s="113" t="s">
        <v>247</v>
      </c>
      <c r="H248" s="114">
        <v>213.25800000000001</v>
      </c>
      <c r="I248" s="112" t="s">
        <v>151</v>
      </c>
      <c r="J248" s="19"/>
      <c r="K248" s="115" t="s">
        <v>1</v>
      </c>
      <c r="L248" s="116" t="s">
        <v>27</v>
      </c>
      <c r="M248" s="117">
        <v>0.41</v>
      </c>
      <c r="N248" s="117">
        <f>M248*H248</f>
        <v>87.435779999999994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217</v>
      </c>
      <c r="AR248" s="119" t="s">
        <v>125</v>
      </c>
      <c r="AS248" s="119" t="s">
        <v>70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217</v>
      </c>
      <c r="BK248" s="119" t="s">
        <v>1277</v>
      </c>
    </row>
    <row r="249" spans="2:63" s="1" customFormat="1" ht="19.5">
      <c r="B249" s="19"/>
      <c r="D249" s="121" t="s">
        <v>131</v>
      </c>
      <c r="F249" s="122" t="s">
        <v>265</v>
      </c>
      <c r="J249" s="19"/>
      <c r="K249" s="123"/>
      <c r="R249" s="40"/>
      <c r="AR249" s="8" t="s">
        <v>131</v>
      </c>
      <c r="AS249" s="8" t="s">
        <v>70</v>
      </c>
    </row>
    <row r="250" spans="2:63" s="1" customFormat="1">
      <c r="B250" s="19"/>
      <c r="D250" s="125" t="s">
        <v>154</v>
      </c>
      <c r="F250" s="126" t="s">
        <v>266</v>
      </c>
      <c r="J250" s="19"/>
      <c r="K250" s="123"/>
      <c r="R250" s="40"/>
      <c r="AR250" s="8" t="s">
        <v>154</v>
      </c>
      <c r="AS250" s="8" t="s">
        <v>70</v>
      </c>
    </row>
    <row r="251" spans="2:63" s="1" customFormat="1" ht="16.5" customHeight="1">
      <c r="B251" s="19"/>
      <c r="C251" s="127" t="s">
        <v>350</v>
      </c>
      <c r="D251" s="127" t="s">
        <v>224</v>
      </c>
      <c r="E251" s="128" t="s">
        <v>268</v>
      </c>
      <c r="F251" s="129" t="s">
        <v>269</v>
      </c>
      <c r="G251" s="130" t="s">
        <v>247</v>
      </c>
      <c r="H251" s="131">
        <v>234.584</v>
      </c>
      <c r="I251" s="129" t="s">
        <v>270</v>
      </c>
      <c r="J251" s="132"/>
      <c r="K251" s="133" t="s">
        <v>1</v>
      </c>
      <c r="L251" s="134" t="s">
        <v>27</v>
      </c>
      <c r="M251" s="117">
        <v>0</v>
      </c>
      <c r="N251" s="117">
        <f>M251*H251</f>
        <v>0</v>
      </c>
      <c r="O251" s="117">
        <v>1.023E-2</v>
      </c>
      <c r="P251" s="117">
        <f>O251*H251</f>
        <v>2.3997943199999998</v>
      </c>
      <c r="Q251" s="117">
        <v>0</v>
      </c>
      <c r="R251" s="118">
        <f>Q251*H251</f>
        <v>0</v>
      </c>
      <c r="AP251" s="119" t="s">
        <v>227</v>
      </c>
      <c r="AR251" s="119" t="s">
        <v>224</v>
      </c>
      <c r="AS251" s="119" t="s">
        <v>70</v>
      </c>
      <c r="AW251" s="8" t="s">
        <v>122</v>
      </c>
      <c r="BC251" s="120" t="e">
        <f>IF(L251="základní",#REF!,0)</f>
        <v>#REF!</v>
      </c>
      <c r="BD251" s="120">
        <f>IF(L251="snížená",#REF!,0)</f>
        <v>0</v>
      </c>
      <c r="BE251" s="120">
        <f>IF(L251="zákl. přenesená",#REF!,0)</f>
        <v>0</v>
      </c>
      <c r="BF251" s="120">
        <f>IF(L251="sníž. přenesená",#REF!,0)</f>
        <v>0</v>
      </c>
      <c r="BG251" s="120">
        <f>IF(L251="nulová",#REF!,0)</f>
        <v>0</v>
      </c>
      <c r="BH251" s="8" t="s">
        <v>68</v>
      </c>
      <c r="BI251" s="120" t="e">
        <f>ROUND(#REF!*H251,2)</f>
        <v>#REF!</v>
      </c>
      <c r="BJ251" s="8" t="s">
        <v>217</v>
      </c>
      <c r="BK251" s="119" t="s">
        <v>1278</v>
      </c>
    </row>
    <row r="252" spans="2:63" s="1" customFormat="1">
      <c r="B252" s="19"/>
      <c r="D252" s="121" t="s">
        <v>131</v>
      </c>
      <c r="F252" s="122" t="s">
        <v>272</v>
      </c>
      <c r="J252" s="19"/>
      <c r="K252" s="123"/>
      <c r="R252" s="40"/>
      <c r="AR252" s="8" t="s">
        <v>131</v>
      </c>
      <c r="AS252" s="8" t="s">
        <v>70</v>
      </c>
    </row>
    <row r="253" spans="2:63" s="1" customFormat="1" ht="21.75" customHeight="1">
      <c r="B253" s="19"/>
      <c r="C253" s="110" t="s">
        <v>356</v>
      </c>
      <c r="D253" s="110" t="s">
        <v>125</v>
      </c>
      <c r="E253" s="111" t="s">
        <v>274</v>
      </c>
      <c r="F253" s="112" t="s">
        <v>275</v>
      </c>
      <c r="G253" s="113" t="s">
        <v>247</v>
      </c>
      <c r="H253" s="114">
        <v>3.6560000000000001</v>
      </c>
      <c r="I253" s="112" t="s">
        <v>151</v>
      </c>
      <c r="J253" s="19"/>
      <c r="K253" s="115" t="s">
        <v>1</v>
      </c>
      <c r="L253" s="116" t="s">
        <v>27</v>
      </c>
      <c r="M253" s="117">
        <v>0.16</v>
      </c>
      <c r="N253" s="117">
        <f>M253*H253</f>
        <v>0.58496000000000004</v>
      </c>
      <c r="O253" s="117">
        <v>0</v>
      </c>
      <c r="P253" s="117">
        <f>O253*H253</f>
        <v>0</v>
      </c>
      <c r="Q253" s="117">
        <v>1.4999999999999999E-2</v>
      </c>
      <c r="R253" s="118">
        <f>Q253*H253</f>
        <v>5.484E-2</v>
      </c>
      <c r="AP253" s="119" t="s">
        <v>217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217</v>
      </c>
      <c r="BK253" s="119" t="s">
        <v>1279</v>
      </c>
    </row>
    <row r="254" spans="2:63" s="1" customFormat="1" ht="29.25">
      <c r="B254" s="19"/>
      <c r="D254" s="121" t="s">
        <v>131</v>
      </c>
      <c r="F254" s="122" t="s">
        <v>277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278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4.2" customHeight="1">
      <c r="B256" s="19"/>
      <c r="C256" s="110" t="s">
        <v>362</v>
      </c>
      <c r="D256" s="110" t="s">
        <v>125</v>
      </c>
      <c r="E256" s="111" t="s">
        <v>280</v>
      </c>
      <c r="F256" s="112" t="s">
        <v>281</v>
      </c>
      <c r="G256" s="113" t="s">
        <v>247</v>
      </c>
      <c r="H256" s="114">
        <v>3.6560000000000001</v>
      </c>
      <c r="I256" s="112" t="s">
        <v>151</v>
      </c>
      <c r="J256" s="19"/>
      <c r="K256" s="115" t="s">
        <v>1</v>
      </c>
      <c r="L256" s="116" t="s">
        <v>27</v>
      </c>
      <c r="M256" s="117">
        <v>0.80200000000000005</v>
      </c>
      <c r="N256" s="117">
        <f>M256*H256</f>
        <v>2.9321120000000005</v>
      </c>
      <c r="O256" s="117">
        <v>0</v>
      </c>
      <c r="P256" s="117">
        <f>O256*H256</f>
        <v>0</v>
      </c>
      <c r="Q256" s="117">
        <v>0</v>
      </c>
      <c r="R256" s="118">
        <f>Q256*H256</f>
        <v>0</v>
      </c>
      <c r="AP256" s="119" t="s">
        <v>217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217</v>
      </c>
      <c r="BK256" s="119" t="s">
        <v>1280</v>
      </c>
    </row>
    <row r="257" spans="2:63" s="1" customFormat="1" ht="29.25">
      <c r="B257" s="19"/>
      <c r="D257" s="121" t="s">
        <v>131</v>
      </c>
      <c r="F257" s="122" t="s">
        <v>283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284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33" customHeight="1">
      <c r="B259" s="19"/>
      <c r="C259" s="127" t="s">
        <v>368</v>
      </c>
      <c r="D259" s="127" t="s">
        <v>224</v>
      </c>
      <c r="E259" s="128" t="s">
        <v>286</v>
      </c>
      <c r="F259" s="129" t="s">
        <v>287</v>
      </c>
      <c r="G259" s="130" t="s">
        <v>128</v>
      </c>
      <c r="H259" s="131">
        <v>1.097</v>
      </c>
      <c r="I259" s="129" t="s">
        <v>1</v>
      </c>
      <c r="J259" s="132"/>
      <c r="K259" s="133" t="s">
        <v>1</v>
      </c>
      <c r="L259" s="134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227</v>
      </c>
      <c r="AR259" s="119" t="s">
        <v>224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217</v>
      </c>
      <c r="BK259" s="119" t="s">
        <v>1281</v>
      </c>
    </row>
    <row r="260" spans="2:63" s="1" customFormat="1" ht="19.5">
      <c r="B260" s="19"/>
      <c r="D260" s="121" t="s">
        <v>131</v>
      </c>
      <c r="F260" s="122" t="s">
        <v>287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 ht="33" customHeight="1">
      <c r="B261" s="19"/>
      <c r="C261" s="110" t="s">
        <v>374</v>
      </c>
      <c r="D261" s="110" t="s">
        <v>125</v>
      </c>
      <c r="E261" s="111" t="s">
        <v>290</v>
      </c>
      <c r="F261" s="112" t="s">
        <v>291</v>
      </c>
      <c r="G261" s="113" t="s">
        <v>128</v>
      </c>
      <c r="H261" s="114">
        <v>6.4290000000000003</v>
      </c>
      <c r="I261" s="112" t="s">
        <v>151</v>
      </c>
      <c r="J261" s="19"/>
      <c r="K261" s="115" t="s">
        <v>1</v>
      </c>
      <c r="L261" s="116" t="s">
        <v>27</v>
      </c>
      <c r="M261" s="117">
        <v>1.56</v>
      </c>
      <c r="N261" s="117">
        <f>M261*H261</f>
        <v>10.029240000000001</v>
      </c>
      <c r="O261" s="117">
        <v>1.89E-3</v>
      </c>
      <c r="P261" s="117">
        <f>O261*H261</f>
        <v>1.215081E-2</v>
      </c>
      <c r="Q261" s="117">
        <v>0</v>
      </c>
      <c r="R261" s="118">
        <f>Q261*H261</f>
        <v>0</v>
      </c>
      <c r="AP261" s="119" t="s">
        <v>217</v>
      </c>
      <c r="AR261" s="119" t="s">
        <v>125</v>
      </c>
      <c r="AS261" s="119" t="s">
        <v>70</v>
      </c>
      <c r="AW261" s="8" t="s">
        <v>122</v>
      </c>
      <c r="BC261" s="120" t="e">
        <f>IF(L261="základní",#REF!,0)</f>
        <v>#REF!</v>
      </c>
      <c r="BD261" s="120">
        <f>IF(L261="snížená",#REF!,0)</f>
        <v>0</v>
      </c>
      <c r="BE261" s="120">
        <f>IF(L261="zákl. přenesená",#REF!,0)</f>
        <v>0</v>
      </c>
      <c r="BF261" s="120">
        <f>IF(L261="sníž. přenesená",#REF!,0)</f>
        <v>0</v>
      </c>
      <c r="BG261" s="120">
        <f>IF(L261="nulová",#REF!,0)</f>
        <v>0</v>
      </c>
      <c r="BH261" s="8" t="s">
        <v>68</v>
      </c>
      <c r="BI261" s="120" t="e">
        <f>ROUND(#REF!*H261,2)</f>
        <v>#REF!</v>
      </c>
      <c r="BJ261" s="8" t="s">
        <v>217</v>
      </c>
      <c r="BK261" s="119" t="s">
        <v>1282</v>
      </c>
    </row>
    <row r="262" spans="2:63" s="1" customFormat="1" ht="19.5">
      <c r="B262" s="19"/>
      <c r="D262" s="121" t="s">
        <v>131</v>
      </c>
      <c r="F262" s="122" t="s">
        <v>293</v>
      </c>
      <c r="J262" s="19"/>
      <c r="K262" s="123"/>
      <c r="R262" s="40"/>
      <c r="AR262" s="8" t="s">
        <v>131</v>
      </c>
      <c r="AS262" s="8" t="s">
        <v>70</v>
      </c>
    </row>
    <row r="263" spans="2:63" s="1" customFormat="1">
      <c r="B263" s="19"/>
      <c r="D263" s="125" t="s">
        <v>154</v>
      </c>
      <c r="F263" s="126" t="s">
        <v>294</v>
      </c>
      <c r="J263" s="19"/>
      <c r="K263" s="123"/>
      <c r="R263" s="40"/>
      <c r="AR263" s="8" t="s">
        <v>154</v>
      </c>
      <c r="AS263" s="8" t="s">
        <v>70</v>
      </c>
    </row>
    <row r="264" spans="2:63" s="1" customFormat="1" ht="24.2" customHeight="1">
      <c r="B264" s="19"/>
      <c r="C264" s="110" t="s">
        <v>380</v>
      </c>
      <c r="D264" s="110" t="s">
        <v>125</v>
      </c>
      <c r="E264" s="111" t="s">
        <v>296</v>
      </c>
      <c r="F264" s="112" t="s">
        <v>297</v>
      </c>
      <c r="G264" s="113" t="s">
        <v>247</v>
      </c>
      <c r="H264" s="114">
        <v>213.25800000000001</v>
      </c>
      <c r="I264" s="112" t="s">
        <v>151</v>
      </c>
      <c r="J264" s="19"/>
      <c r="K264" s="115" t="s">
        <v>1</v>
      </c>
      <c r="L264" s="116" t="s">
        <v>27</v>
      </c>
      <c r="M264" s="117">
        <v>0.05</v>
      </c>
      <c r="N264" s="117">
        <f>M264*H264</f>
        <v>10.6629</v>
      </c>
      <c r="O264" s="117">
        <v>0</v>
      </c>
      <c r="P264" s="117">
        <f>O264*H264</f>
        <v>0</v>
      </c>
      <c r="Q264" s="117">
        <v>5.0000000000000001E-3</v>
      </c>
      <c r="R264" s="118">
        <f>Q264*H264</f>
        <v>1.06629</v>
      </c>
      <c r="AP264" s="119" t="s">
        <v>217</v>
      </c>
      <c r="AR264" s="119" t="s">
        <v>125</v>
      </c>
      <c r="AS264" s="119" t="s">
        <v>70</v>
      </c>
      <c r="AW264" s="8" t="s">
        <v>122</v>
      </c>
      <c r="BC264" s="120" t="e">
        <f>IF(L264="základní",#REF!,0)</f>
        <v>#REF!</v>
      </c>
      <c r="BD264" s="120">
        <f>IF(L264="snížená",#REF!,0)</f>
        <v>0</v>
      </c>
      <c r="BE264" s="120">
        <f>IF(L264="zákl. přenesená",#REF!,0)</f>
        <v>0</v>
      </c>
      <c r="BF264" s="120">
        <f>IF(L264="sníž. přenesená",#REF!,0)</f>
        <v>0</v>
      </c>
      <c r="BG264" s="120">
        <f>IF(L264="nulová",#REF!,0)</f>
        <v>0</v>
      </c>
      <c r="BH264" s="8" t="s">
        <v>68</v>
      </c>
      <c r="BI264" s="120" t="e">
        <f>ROUND(#REF!*H264,2)</f>
        <v>#REF!</v>
      </c>
      <c r="BJ264" s="8" t="s">
        <v>217</v>
      </c>
      <c r="BK264" s="119" t="s">
        <v>1283</v>
      </c>
    </row>
    <row r="265" spans="2:63" s="1" customFormat="1" ht="29.25">
      <c r="B265" s="19"/>
      <c r="D265" s="121" t="s">
        <v>131</v>
      </c>
      <c r="F265" s="122" t="s">
        <v>299</v>
      </c>
      <c r="J265" s="19"/>
      <c r="K265" s="123"/>
      <c r="R265" s="40"/>
      <c r="AR265" s="8" t="s">
        <v>131</v>
      </c>
      <c r="AS265" s="8" t="s">
        <v>70</v>
      </c>
    </row>
    <row r="266" spans="2:63" s="1" customFormat="1">
      <c r="B266" s="19"/>
      <c r="D266" s="125" t="s">
        <v>154</v>
      </c>
      <c r="F266" s="126" t="s">
        <v>300</v>
      </c>
      <c r="J266" s="19"/>
      <c r="K266" s="123"/>
      <c r="R266" s="40"/>
      <c r="AR266" s="8" t="s">
        <v>154</v>
      </c>
      <c r="AS266" s="8" t="s">
        <v>70</v>
      </c>
    </row>
    <row r="267" spans="2:63" s="1" customFormat="1" ht="33" customHeight="1">
      <c r="B267" s="19"/>
      <c r="C267" s="110" t="s">
        <v>386</v>
      </c>
      <c r="D267" s="110" t="s">
        <v>125</v>
      </c>
      <c r="E267" s="111" t="s">
        <v>302</v>
      </c>
      <c r="F267" s="112" t="s">
        <v>303</v>
      </c>
      <c r="G267" s="113" t="s">
        <v>247</v>
      </c>
      <c r="H267" s="114">
        <v>213.25800000000001</v>
      </c>
      <c r="I267" s="112" t="s">
        <v>151</v>
      </c>
      <c r="J267" s="19"/>
      <c r="K267" s="115" t="s">
        <v>1</v>
      </c>
      <c r="L267" s="116" t="s">
        <v>27</v>
      </c>
      <c r="M267" s="117">
        <v>0.13500000000000001</v>
      </c>
      <c r="N267" s="117">
        <f>M267*H267</f>
        <v>28.789830000000002</v>
      </c>
      <c r="O267" s="117">
        <v>0</v>
      </c>
      <c r="P267" s="117">
        <f>O267*H267</f>
        <v>0</v>
      </c>
      <c r="Q267" s="117">
        <v>0</v>
      </c>
      <c r="R267" s="118">
        <f>Q267*H267</f>
        <v>0</v>
      </c>
      <c r="AP267" s="119" t="s">
        <v>217</v>
      </c>
      <c r="AR267" s="119" t="s">
        <v>125</v>
      </c>
      <c r="AS267" s="119" t="s">
        <v>70</v>
      </c>
      <c r="AW267" s="8" t="s">
        <v>122</v>
      </c>
      <c r="BC267" s="120" t="e">
        <f>IF(L267="základní",#REF!,0)</f>
        <v>#REF!</v>
      </c>
      <c r="BD267" s="120">
        <f>IF(L267="snížená",#REF!,0)</f>
        <v>0</v>
      </c>
      <c r="BE267" s="120">
        <f>IF(L267="zákl. přenesená",#REF!,0)</f>
        <v>0</v>
      </c>
      <c r="BF267" s="120">
        <f>IF(L267="sníž. přenesená",#REF!,0)</f>
        <v>0</v>
      </c>
      <c r="BG267" s="120">
        <f>IF(L267="nulová",#REF!,0)</f>
        <v>0</v>
      </c>
      <c r="BH267" s="8" t="s">
        <v>68</v>
      </c>
      <c r="BI267" s="120" t="e">
        <f>ROUND(#REF!*H267,2)</f>
        <v>#REF!</v>
      </c>
      <c r="BJ267" s="8" t="s">
        <v>217</v>
      </c>
      <c r="BK267" s="119" t="s">
        <v>1284</v>
      </c>
    </row>
    <row r="268" spans="2:63" s="1" customFormat="1" ht="19.5">
      <c r="B268" s="19"/>
      <c r="D268" s="121" t="s">
        <v>131</v>
      </c>
      <c r="F268" s="122" t="s">
        <v>305</v>
      </c>
      <c r="J268" s="19"/>
      <c r="K268" s="123"/>
      <c r="R268" s="40"/>
      <c r="AR268" s="8" t="s">
        <v>131</v>
      </c>
      <c r="AS268" s="8" t="s">
        <v>70</v>
      </c>
    </row>
    <row r="269" spans="2:63" s="1" customFormat="1">
      <c r="B269" s="19"/>
      <c r="D269" s="125" t="s">
        <v>154</v>
      </c>
      <c r="F269" s="126" t="s">
        <v>306</v>
      </c>
      <c r="J269" s="19"/>
      <c r="K269" s="123"/>
      <c r="R269" s="40"/>
      <c r="AR269" s="8" t="s">
        <v>154</v>
      </c>
      <c r="AS269" s="8" t="s">
        <v>70</v>
      </c>
    </row>
    <row r="270" spans="2:63" s="1" customFormat="1" ht="16.5" customHeight="1">
      <c r="B270" s="19"/>
      <c r="C270" s="127" t="s">
        <v>391</v>
      </c>
      <c r="D270" s="127" t="s">
        <v>224</v>
      </c>
      <c r="E270" s="128" t="s">
        <v>307</v>
      </c>
      <c r="F270" s="129" t="s">
        <v>308</v>
      </c>
      <c r="G270" s="130" t="s">
        <v>128</v>
      </c>
      <c r="H270" s="131">
        <v>1.821</v>
      </c>
      <c r="I270" s="129" t="s">
        <v>151</v>
      </c>
      <c r="J270" s="132"/>
      <c r="K270" s="133" t="s">
        <v>1</v>
      </c>
      <c r="L270" s="134" t="s">
        <v>27</v>
      </c>
      <c r="M270" s="117">
        <v>0</v>
      </c>
      <c r="N270" s="117">
        <f>M270*H270</f>
        <v>0</v>
      </c>
      <c r="O270" s="117">
        <v>0.55000000000000004</v>
      </c>
      <c r="P270" s="117">
        <f>O270*H270</f>
        <v>1.0015500000000002</v>
      </c>
      <c r="Q270" s="117">
        <v>0</v>
      </c>
      <c r="R270" s="118">
        <f>Q270*H270</f>
        <v>0</v>
      </c>
      <c r="AP270" s="119" t="s">
        <v>227</v>
      </c>
      <c r="AR270" s="119" t="s">
        <v>224</v>
      </c>
      <c r="AS270" s="119" t="s">
        <v>70</v>
      </c>
      <c r="AW270" s="8" t="s">
        <v>122</v>
      </c>
      <c r="BC270" s="120" t="e">
        <f>IF(L270="základní",#REF!,0)</f>
        <v>#REF!</v>
      </c>
      <c r="BD270" s="120">
        <f>IF(L270="snížená",#REF!,0)</f>
        <v>0</v>
      </c>
      <c r="BE270" s="120">
        <f>IF(L270="zákl. přenesená",#REF!,0)</f>
        <v>0</v>
      </c>
      <c r="BF270" s="120">
        <f>IF(L270="sníž. přenesená",#REF!,0)</f>
        <v>0</v>
      </c>
      <c r="BG270" s="120">
        <f>IF(L270="nulová",#REF!,0)</f>
        <v>0</v>
      </c>
      <c r="BH270" s="8" t="s">
        <v>68</v>
      </c>
      <c r="BI270" s="120" t="e">
        <f>ROUND(#REF!*H270,2)</f>
        <v>#REF!</v>
      </c>
      <c r="BJ270" s="8" t="s">
        <v>217</v>
      </c>
      <c r="BK270" s="119" t="s">
        <v>1285</v>
      </c>
    </row>
    <row r="271" spans="2:63" s="1" customFormat="1">
      <c r="B271" s="19"/>
      <c r="D271" s="121" t="s">
        <v>131</v>
      </c>
      <c r="F271" s="122" t="s">
        <v>308</v>
      </c>
      <c r="J271" s="19"/>
      <c r="K271" s="123"/>
      <c r="R271" s="40"/>
      <c r="AR271" s="8" t="s">
        <v>131</v>
      </c>
      <c r="AS271" s="8" t="s">
        <v>70</v>
      </c>
    </row>
    <row r="272" spans="2:63" s="1" customFormat="1" ht="16.5" customHeight="1">
      <c r="B272" s="19"/>
      <c r="C272" s="110" t="s">
        <v>397</v>
      </c>
      <c r="D272" s="110" t="s">
        <v>125</v>
      </c>
      <c r="E272" s="111" t="s">
        <v>311</v>
      </c>
      <c r="F272" s="112" t="s">
        <v>312</v>
      </c>
      <c r="G272" s="113" t="s">
        <v>159</v>
      </c>
      <c r="H272" s="114">
        <v>256</v>
      </c>
      <c r="I272" s="112" t="s">
        <v>151</v>
      </c>
      <c r="J272" s="19"/>
      <c r="K272" s="115" t="s">
        <v>1</v>
      </c>
      <c r="L272" s="116" t="s">
        <v>27</v>
      </c>
      <c r="M272" s="117">
        <v>0.03</v>
      </c>
      <c r="N272" s="117">
        <f>M272*H272</f>
        <v>7.68</v>
      </c>
      <c r="O272" s="117">
        <v>0</v>
      </c>
      <c r="P272" s="117">
        <f>O272*H272</f>
        <v>0</v>
      </c>
      <c r="Q272" s="117">
        <v>0</v>
      </c>
      <c r="R272" s="118">
        <f>Q272*H272</f>
        <v>0</v>
      </c>
      <c r="AP272" s="119" t="s">
        <v>217</v>
      </c>
      <c r="AR272" s="119" t="s">
        <v>125</v>
      </c>
      <c r="AS272" s="119" t="s">
        <v>70</v>
      </c>
      <c r="AW272" s="8" t="s">
        <v>122</v>
      </c>
      <c r="BC272" s="120" t="e">
        <f>IF(L272="základní",#REF!,0)</f>
        <v>#REF!</v>
      </c>
      <c r="BD272" s="120">
        <f>IF(L272="snížená",#REF!,0)</f>
        <v>0</v>
      </c>
      <c r="BE272" s="120">
        <f>IF(L272="zákl. přenesená",#REF!,0)</f>
        <v>0</v>
      </c>
      <c r="BF272" s="120">
        <f>IF(L272="sníž. přenesená",#REF!,0)</f>
        <v>0</v>
      </c>
      <c r="BG272" s="120">
        <f>IF(L272="nulová",#REF!,0)</f>
        <v>0</v>
      </c>
      <c r="BH272" s="8" t="s">
        <v>68</v>
      </c>
      <c r="BI272" s="120" t="e">
        <f>ROUND(#REF!*H272,2)</f>
        <v>#REF!</v>
      </c>
      <c r="BJ272" s="8" t="s">
        <v>217</v>
      </c>
      <c r="BK272" s="119" t="s">
        <v>1286</v>
      </c>
    </row>
    <row r="273" spans="2:63" s="1" customFormat="1">
      <c r="B273" s="19"/>
      <c r="D273" s="121" t="s">
        <v>131</v>
      </c>
      <c r="F273" s="122" t="s">
        <v>314</v>
      </c>
      <c r="J273" s="19"/>
      <c r="K273" s="123"/>
      <c r="R273" s="40"/>
      <c r="AR273" s="8" t="s">
        <v>131</v>
      </c>
      <c r="AS273" s="8" t="s">
        <v>70</v>
      </c>
    </row>
    <row r="274" spans="2:63" s="1" customFormat="1">
      <c r="B274" s="19"/>
      <c r="D274" s="125" t="s">
        <v>154</v>
      </c>
      <c r="F274" s="126" t="s">
        <v>315</v>
      </c>
      <c r="J274" s="19"/>
      <c r="K274" s="123"/>
      <c r="R274" s="40"/>
      <c r="AR274" s="8" t="s">
        <v>154</v>
      </c>
      <c r="AS274" s="8" t="s">
        <v>70</v>
      </c>
    </row>
    <row r="275" spans="2:63" s="1" customFormat="1" ht="16.5" customHeight="1">
      <c r="B275" s="19"/>
      <c r="C275" s="127" t="s">
        <v>401</v>
      </c>
      <c r="D275" s="127" t="s">
        <v>224</v>
      </c>
      <c r="E275" s="128" t="s">
        <v>307</v>
      </c>
      <c r="F275" s="129" t="s">
        <v>308</v>
      </c>
      <c r="G275" s="130" t="s">
        <v>128</v>
      </c>
      <c r="H275" s="131">
        <v>1.06</v>
      </c>
      <c r="I275" s="129" t="s">
        <v>151</v>
      </c>
      <c r="J275" s="132"/>
      <c r="K275" s="133" t="s">
        <v>1</v>
      </c>
      <c r="L275" s="134" t="s">
        <v>27</v>
      </c>
      <c r="M275" s="117">
        <v>0</v>
      </c>
      <c r="N275" s="117">
        <f>M275*H275</f>
        <v>0</v>
      </c>
      <c r="O275" s="117">
        <v>0.55000000000000004</v>
      </c>
      <c r="P275" s="117">
        <f>O275*H275</f>
        <v>0.58300000000000007</v>
      </c>
      <c r="Q275" s="117">
        <v>0</v>
      </c>
      <c r="R275" s="118">
        <f>Q275*H275</f>
        <v>0</v>
      </c>
      <c r="AP275" s="119" t="s">
        <v>227</v>
      </c>
      <c r="AR275" s="119" t="s">
        <v>224</v>
      </c>
      <c r="AS275" s="119" t="s">
        <v>70</v>
      </c>
      <c r="AW275" s="8" t="s">
        <v>122</v>
      </c>
      <c r="BC275" s="120" t="e">
        <f>IF(L275="základní",#REF!,0)</f>
        <v>#REF!</v>
      </c>
      <c r="BD275" s="120">
        <f>IF(L275="snížená",#REF!,0)</f>
        <v>0</v>
      </c>
      <c r="BE275" s="120">
        <f>IF(L275="zákl. přenesená",#REF!,0)</f>
        <v>0</v>
      </c>
      <c r="BF275" s="120">
        <f>IF(L275="sníž. přenesená",#REF!,0)</f>
        <v>0</v>
      </c>
      <c r="BG275" s="120">
        <f>IF(L275="nulová",#REF!,0)</f>
        <v>0</v>
      </c>
      <c r="BH275" s="8" t="s">
        <v>68</v>
      </c>
      <c r="BI275" s="120" t="e">
        <f>ROUND(#REF!*H275,2)</f>
        <v>#REF!</v>
      </c>
      <c r="BJ275" s="8" t="s">
        <v>217</v>
      </c>
      <c r="BK275" s="119" t="s">
        <v>1287</v>
      </c>
    </row>
    <row r="276" spans="2:63" s="1" customFormat="1">
      <c r="B276" s="19"/>
      <c r="D276" s="121" t="s">
        <v>131</v>
      </c>
      <c r="F276" s="122" t="s">
        <v>308</v>
      </c>
      <c r="J276" s="19"/>
      <c r="K276" s="123"/>
      <c r="R276" s="40"/>
      <c r="AR276" s="8" t="s">
        <v>131</v>
      </c>
      <c r="AS276" s="8" t="s">
        <v>70</v>
      </c>
    </row>
    <row r="277" spans="2:63" s="1" customFormat="1" ht="37.9" customHeight="1">
      <c r="B277" s="19"/>
      <c r="C277" s="110" t="s">
        <v>407</v>
      </c>
      <c r="D277" s="110" t="s">
        <v>125</v>
      </c>
      <c r="E277" s="111" t="s">
        <v>1288</v>
      </c>
      <c r="F277" s="112" t="s">
        <v>1289</v>
      </c>
      <c r="G277" s="113" t="s">
        <v>247</v>
      </c>
      <c r="H277" s="114">
        <v>75.825000000000003</v>
      </c>
      <c r="I277" s="112" t="s">
        <v>1</v>
      </c>
      <c r="J277" s="19"/>
      <c r="K277" s="115" t="s">
        <v>1</v>
      </c>
      <c r="L277" s="116" t="s">
        <v>27</v>
      </c>
      <c r="M277" s="117">
        <v>0</v>
      </c>
      <c r="N277" s="117">
        <f>M277*H277</f>
        <v>0</v>
      </c>
      <c r="O277" s="117">
        <v>0</v>
      </c>
      <c r="P277" s="117">
        <f>O277*H277</f>
        <v>0</v>
      </c>
      <c r="Q277" s="117">
        <v>0</v>
      </c>
      <c r="R277" s="118">
        <f>Q277*H277</f>
        <v>0</v>
      </c>
      <c r="AP277" s="119" t="s">
        <v>217</v>
      </c>
      <c r="AR277" s="119" t="s">
        <v>125</v>
      </c>
      <c r="AS277" s="119" t="s">
        <v>70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217</v>
      </c>
      <c r="BK277" s="119" t="s">
        <v>1290</v>
      </c>
    </row>
    <row r="278" spans="2:63" s="1" customFormat="1" ht="29.25">
      <c r="B278" s="19"/>
      <c r="D278" s="121" t="s">
        <v>131</v>
      </c>
      <c r="F278" s="122" t="s">
        <v>1289</v>
      </c>
      <c r="J278" s="19"/>
      <c r="K278" s="123"/>
      <c r="R278" s="40"/>
      <c r="AR278" s="8" t="s">
        <v>131</v>
      </c>
      <c r="AS278" s="8" t="s">
        <v>70</v>
      </c>
    </row>
    <row r="279" spans="2:63" s="1" customFormat="1" ht="48.75">
      <c r="B279" s="19"/>
      <c r="D279" s="121" t="s">
        <v>146</v>
      </c>
      <c r="F279" s="124" t="s">
        <v>1291</v>
      </c>
      <c r="J279" s="19"/>
      <c r="K279" s="123"/>
      <c r="R279" s="40"/>
      <c r="AR279" s="8" t="s">
        <v>146</v>
      </c>
      <c r="AS279" s="8" t="s">
        <v>70</v>
      </c>
    </row>
    <row r="280" spans="2:63" s="1" customFormat="1" ht="49.15" customHeight="1">
      <c r="B280" s="19"/>
      <c r="C280" s="110" t="s">
        <v>413</v>
      </c>
      <c r="D280" s="110" t="s">
        <v>125</v>
      </c>
      <c r="E280" s="111" t="s">
        <v>1292</v>
      </c>
      <c r="F280" s="112" t="s">
        <v>1293</v>
      </c>
      <c r="G280" s="113" t="s">
        <v>247</v>
      </c>
      <c r="H280" s="114">
        <v>43.329000000000001</v>
      </c>
      <c r="I280" s="112" t="s">
        <v>1</v>
      </c>
      <c r="J280" s="19"/>
      <c r="K280" s="115" t="s">
        <v>1</v>
      </c>
      <c r="L280" s="116" t="s">
        <v>27</v>
      </c>
      <c r="M280" s="117">
        <v>0</v>
      </c>
      <c r="N280" s="117">
        <f>M280*H280</f>
        <v>0</v>
      </c>
      <c r="O280" s="117">
        <v>0</v>
      </c>
      <c r="P280" s="117">
        <f>O280*H280</f>
        <v>0</v>
      </c>
      <c r="Q280" s="117">
        <v>0</v>
      </c>
      <c r="R280" s="118">
        <f>Q280*H280</f>
        <v>0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1294</v>
      </c>
    </row>
    <row r="281" spans="2:63" s="1" customFormat="1" ht="29.25">
      <c r="B281" s="19"/>
      <c r="D281" s="121" t="s">
        <v>131</v>
      </c>
      <c r="F281" s="122" t="s">
        <v>1293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 ht="19.5">
      <c r="B282" s="19"/>
      <c r="D282" s="121" t="s">
        <v>146</v>
      </c>
      <c r="F282" s="124" t="s">
        <v>1295</v>
      </c>
      <c r="J282" s="19"/>
      <c r="K282" s="123"/>
      <c r="R282" s="40"/>
      <c r="AR282" s="8" t="s">
        <v>146</v>
      </c>
      <c r="AS282" s="8" t="s">
        <v>70</v>
      </c>
    </row>
    <row r="283" spans="2:63" s="1" customFormat="1" ht="24.2" customHeight="1">
      <c r="B283" s="19"/>
      <c r="C283" s="110" t="s">
        <v>419</v>
      </c>
      <c r="D283" s="110" t="s">
        <v>125</v>
      </c>
      <c r="E283" s="111" t="s">
        <v>319</v>
      </c>
      <c r="F283" s="112" t="s">
        <v>320</v>
      </c>
      <c r="G283" s="113" t="s">
        <v>128</v>
      </c>
      <c r="H283" s="114">
        <v>9.3089999999999993</v>
      </c>
      <c r="I283" s="112" t="s">
        <v>151</v>
      </c>
      <c r="J283" s="19"/>
      <c r="K283" s="115" t="s">
        <v>1</v>
      </c>
      <c r="L283" s="116" t="s">
        <v>27</v>
      </c>
      <c r="M283" s="117">
        <v>0</v>
      </c>
      <c r="N283" s="117">
        <f>M283*H283</f>
        <v>0</v>
      </c>
      <c r="O283" s="117">
        <v>2.3367804999999998E-2</v>
      </c>
      <c r="P283" s="117">
        <f>O283*H283</f>
        <v>0.21753089674499998</v>
      </c>
      <c r="Q283" s="117">
        <v>0</v>
      </c>
      <c r="R283" s="118">
        <f>Q283*H283</f>
        <v>0</v>
      </c>
      <c r="AP283" s="119" t="s">
        <v>217</v>
      </c>
      <c r="AR283" s="119" t="s">
        <v>125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1296</v>
      </c>
    </row>
    <row r="284" spans="2:63" s="1" customFormat="1" ht="19.5">
      <c r="B284" s="19"/>
      <c r="D284" s="121" t="s">
        <v>131</v>
      </c>
      <c r="F284" s="122" t="s">
        <v>322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>
      <c r="B285" s="19"/>
      <c r="D285" s="125" t="s">
        <v>154</v>
      </c>
      <c r="F285" s="126" t="s">
        <v>323</v>
      </c>
      <c r="J285" s="19"/>
      <c r="K285" s="123"/>
      <c r="R285" s="40"/>
      <c r="AR285" s="8" t="s">
        <v>154</v>
      </c>
      <c r="AS285" s="8" t="s">
        <v>70</v>
      </c>
    </row>
    <row r="286" spans="2:63" s="1" customFormat="1" ht="24.2" customHeight="1">
      <c r="B286" s="19"/>
      <c r="C286" s="110" t="s">
        <v>425</v>
      </c>
      <c r="D286" s="110" t="s">
        <v>125</v>
      </c>
      <c r="E286" s="111" t="s">
        <v>325</v>
      </c>
      <c r="F286" s="112" t="s">
        <v>326</v>
      </c>
      <c r="G286" s="113" t="s">
        <v>327</v>
      </c>
      <c r="H286" s="114">
        <v>9781.3639999999996</v>
      </c>
      <c r="I286" s="112" t="s">
        <v>151</v>
      </c>
      <c r="J286" s="19"/>
      <c r="K286" s="115" t="s">
        <v>1</v>
      </c>
      <c r="L286" s="116" t="s">
        <v>27</v>
      </c>
      <c r="M286" s="117">
        <v>0</v>
      </c>
      <c r="N286" s="117">
        <f>M286*H286</f>
        <v>0</v>
      </c>
      <c r="O286" s="117">
        <v>0</v>
      </c>
      <c r="P286" s="117">
        <f>O286*H286</f>
        <v>0</v>
      </c>
      <c r="Q286" s="117">
        <v>0</v>
      </c>
      <c r="R286" s="118">
        <f>Q286*H286</f>
        <v>0</v>
      </c>
      <c r="AP286" s="119" t="s">
        <v>217</v>
      </c>
      <c r="AR286" s="119" t="s">
        <v>125</v>
      </c>
      <c r="AS286" s="119" t="s">
        <v>70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217</v>
      </c>
      <c r="BK286" s="119" t="s">
        <v>1297</v>
      </c>
    </row>
    <row r="287" spans="2:63" s="1" customFormat="1" ht="29.25">
      <c r="B287" s="19"/>
      <c r="D287" s="121" t="s">
        <v>131</v>
      </c>
      <c r="F287" s="122" t="s">
        <v>329</v>
      </c>
      <c r="J287" s="19"/>
      <c r="K287" s="123"/>
      <c r="R287" s="40"/>
      <c r="AR287" s="8" t="s">
        <v>131</v>
      </c>
      <c r="AS287" s="8" t="s">
        <v>70</v>
      </c>
    </row>
    <row r="288" spans="2:63" s="1" customFormat="1">
      <c r="B288" s="19"/>
      <c r="D288" s="125" t="s">
        <v>154</v>
      </c>
      <c r="F288" s="126" t="s">
        <v>330</v>
      </c>
      <c r="J288" s="19"/>
      <c r="K288" s="123"/>
      <c r="R288" s="40"/>
      <c r="AR288" s="8" t="s">
        <v>154</v>
      </c>
      <c r="AS288" s="8" t="s">
        <v>70</v>
      </c>
    </row>
    <row r="289" spans="2:63" s="100" customFormat="1" ht="22.9" customHeight="1">
      <c r="B289" s="101"/>
      <c r="D289" s="102" t="s">
        <v>59</v>
      </c>
      <c r="E289" s="109" t="s">
        <v>331</v>
      </c>
      <c r="F289" s="109" t="s">
        <v>332</v>
      </c>
      <c r="J289" s="101"/>
      <c r="K289" s="104"/>
      <c r="N289" s="105">
        <f>SUM(N290:N339)</f>
        <v>381.41930200000002</v>
      </c>
      <c r="P289" s="105">
        <f>SUM(P290:P339)</f>
        <v>1.9978910350000001</v>
      </c>
      <c r="R289" s="106">
        <f>SUM(R290:R339)</f>
        <v>1.7026825200000002</v>
      </c>
      <c r="AP289" s="102" t="s">
        <v>70</v>
      </c>
      <c r="AR289" s="107" t="s">
        <v>59</v>
      </c>
      <c r="AS289" s="107" t="s">
        <v>68</v>
      </c>
      <c r="AW289" s="102" t="s">
        <v>122</v>
      </c>
      <c r="BI289" s="108" t="e">
        <f>SUM(BI290:BI339)</f>
        <v>#REF!</v>
      </c>
    </row>
    <row r="290" spans="2:63" s="1" customFormat="1" ht="16.5" customHeight="1">
      <c r="B290" s="19"/>
      <c r="C290" s="110" t="s">
        <v>431</v>
      </c>
      <c r="D290" s="110" t="s">
        <v>125</v>
      </c>
      <c r="E290" s="111" t="s">
        <v>1298</v>
      </c>
      <c r="F290" s="112" t="s">
        <v>1299</v>
      </c>
      <c r="G290" s="113" t="s">
        <v>247</v>
      </c>
      <c r="H290" s="114">
        <v>213.25800000000001</v>
      </c>
      <c r="I290" s="112" t="s">
        <v>151</v>
      </c>
      <c r="J290" s="19"/>
      <c r="K290" s="115" t="s">
        <v>1</v>
      </c>
      <c r="L290" s="116" t="s">
        <v>27</v>
      </c>
      <c r="M290" s="117">
        <v>0.36</v>
      </c>
      <c r="N290" s="117">
        <f>M290*H290</f>
        <v>76.772880000000001</v>
      </c>
      <c r="O290" s="117">
        <v>0</v>
      </c>
      <c r="P290" s="117">
        <f>O290*H290</f>
        <v>0</v>
      </c>
      <c r="Q290" s="117">
        <v>5.94E-3</v>
      </c>
      <c r="R290" s="118">
        <f>Q290*H290</f>
        <v>1.26675252</v>
      </c>
      <c r="AP290" s="119" t="s">
        <v>217</v>
      </c>
      <c r="AR290" s="119" t="s">
        <v>125</v>
      </c>
      <c r="AS290" s="119" t="s">
        <v>70</v>
      </c>
      <c r="AW290" s="8" t="s">
        <v>122</v>
      </c>
      <c r="BC290" s="120" t="e">
        <f>IF(L290="základní",#REF!,0)</f>
        <v>#REF!</v>
      </c>
      <c r="BD290" s="120">
        <f>IF(L290="snížená",#REF!,0)</f>
        <v>0</v>
      </c>
      <c r="BE290" s="120">
        <f>IF(L290="zákl. přenesená",#REF!,0)</f>
        <v>0</v>
      </c>
      <c r="BF290" s="120">
        <f>IF(L290="sníž. přenesená",#REF!,0)</f>
        <v>0</v>
      </c>
      <c r="BG290" s="120">
        <f>IF(L290="nulová",#REF!,0)</f>
        <v>0</v>
      </c>
      <c r="BH290" s="8" t="s">
        <v>68</v>
      </c>
      <c r="BI290" s="120" t="e">
        <f>ROUND(#REF!*H290,2)</f>
        <v>#REF!</v>
      </c>
      <c r="BJ290" s="8" t="s">
        <v>217</v>
      </c>
      <c r="BK290" s="119" t="s">
        <v>1300</v>
      </c>
    </row>
    <row r="291" spans="2:63" s="1" customFormat="1" ht="19.5">
      <c r="B291" s="19"/>
      <c r="D291" s="121" t="s">
        <v>131</v>
      </c>
      <c r="F291" s="122" t="s">
        <v>1301</v>
      </c>
      <c r="J291" s="19"/>
      <c r="K291" s="123"/>
      <c r="R291" s="40"/>
      <c r="AR291" s="8" t="s">
        <v>131</v>
      </c>
      <c r="AS291" s="8" t="s">
        <v>70</v>
      </c>
    </row>
    <row r="292" spans="2:63" s="1" customFormat="1">
      <c r="B292" s="19"/>
      <c r="D292" s="125" t="s">
        <v>154</v>
      </c>
      <c r="F292" s="126" t="s">
        <v>1302</v>
      </c>
      <c r="J292" s="19"/>
      <c r="K292" s="123"/>
      <c r="R292" s="40"/>
      <c r="AR292" s="8" t="s">
        <v>154</v>
      </c>
      <c r="AS292" s="8" t="s">
        <v>70</v>
      </c>
    </row>
    <row r="293" spans="2:63" s="1" customFormat="1" ht="33" customHeight="1">
      <c r="B293" s="19"/>
      <c r="C293" s="110" t="s">
        <v>437</v>
      </c>
      <c r="D293" s="110" t="s">
        <v>125</v>
      </c>
      <c r="E293" s="111" t="s">
        <v>1303</v>
      </c>
      <c r="F293" s="112" t="s">
        <v>1304</v>
      </c>
      <c r="G293" s="113" t="s">
        <v>247</v>
      </c>
      <c r="H293" s="114">
        <v>213.25800000000001</v>
      </c>
      <c r="I293" s="112" t="s">
        <v>1</v>
      </c>
      <c r="J293" s="19"/>
      <c r="K293" s="115" t="s">
        <v>1</v>
      </c>
      <c r="L293" s="116" t="s">
        <v>27</v>
      </c>
      <c r="M293" s="117">
        <v>0.95899999999999996</v>
      </c>
      <c r="N293" s="117">
        <f>M293*H293</f>
        <v>204.514422</v>
      </c>
      <c r="O293" s="117">
        <v>6.6E-3</v>
      </c>
      <c r="P293" s="117">
        <f>O293*H293</f>
        <v>1.4075028000000001</v>
      </c>
      <c r="Q293" s="117">
        <v>0</v>
      </c>
      <c r="R293" s="118">
        <f>Q293*H293</f>
        <v>0</v>
      </c>
      <c r="AP293" s="119" t="s">
        <v>217</v>
      </c>
      <c r="AR293" s="119" t="s">
        <v>125</v>
      </c>
      <c r="AS293" s="119" t="s">
        <v>70</v>
      </c>
      <c r="AW293" s="8" t="s">
        <v>122</v>
      </c>
      <c r="BC293" s="120" t="e">
        <f>IF(L293="základní",#REF!,0)</f>
        <v>#REF!</v>
      </c>
      <c r="BD293" s="120">
        <f>IF(L293="snížená",#REF!,0)</f>
        <v>0</v>
      </c>
      <c r="BE293" s="120">
        <f>IF(L293="zákl. přenesená",#REF!,0)</f>
        <v>0</v>
      </c>
      <c r="BF293" s="120">
        <f>IF(L293="sníž. přenesená",#REF!,0)</f>
        <v>0</v>
      </c>
      <c r="BG293" s="120">
        <f>IF(L293="nulová",#REF!,0)</f>
        <v>0</v>
      </c>
      <c r="BH293" s="8" t="s">
        <v>68</v>
      </c>
      <c r="BI293" s="120" t="e">
        <f>ROUND(#REF!*H293,2)</f>
        <v>#REF!</v>
      </c>
      <c r="BJ293" s="8" t="s">
        <v>217</v>
      </c>
      <c r="BK293" s="119" t="s">
        <v>1305</v>
      </c>
    </row>
    <row r="294" spans="2:63" s="1" customFormat="1" ht="19.5">
      <c r="B294" s="19"/>
      <c r="D294" s="121" t="s">
        <v>131</v>
      </c>
      <c r="F294" s="122" t="s">
        <v>1304</v>
      </c>
      <c r="J294" s="19"/>
      <c r="K294" s="123"/>
      <c r="R294" s="40"/>
      <c r="AR294" s="8" t="s">
        <v>131</v>
      </c>
      <c r="AS294" s="8" t="s">
        <v>70</v>
      </c>
    </row>
    <row r="295" spans="2:63" s="1" customFormat="1" ht="16.5" customHeight="1">
      <c r="B295" s="19"/>
      <c r="C295" s="110" t="s">
        <v>443</v>
      </c>
      <c r="D295" s="110" t="s">
        <v>125</v>
      </c>
      <c r="E295" s="111" t="s">
        <v>369</v>
      </c>
      <c r="F295" s="112" t="s">
        <v>370</v>
      </c>
      <c r="G295" s="113" t="s">
        <v>159</v>
      </c>
      <c r="H295" s="114">
        <v>19</v>
      </c>
      <c r="I295" s="112" t="s">
        <v>151</v>
      </c>
      <c r="J295" s="19"/>
      <c r="K295" s="115" t="s">
        <v>1</v>
      </c>
      <c r="L295" s="116" t="s">
        <v>27</v>
      </c>
      <c r="M295" s="117">
        <v>0.104</v>
      </c>
      <c r="N295" s="117">
        <f>M295*H295</f>
        <v>1.976</v>
      </c>
      <c r="O295" s="117">
        <v>0</v>
      </c>
      <c r="P295" s="117">
        <f>O295*H295</f>
        <v>0</v>
      </c>
      <c r="Q295" s="117">
        <v>1.6999999999999999E-3</v>
      </c>
      <c r="R295" s="118">
        <f>Q295*H295</f>
        <v>3.2299999999999995E-2</v>
      </c>
      <c r="AP295" s="119" t="s">
        <v>217</v>
      </c>
      <c r="AR295" s="119" t="s">
        <v>125</v>
      </c>
      <c r="AS295" s="119" t="s">
        <v>70</v>
      </c>
      <c r="AW295" s="8" t="s">
        <v>122</v>
      </c>
      <c r="BC295" s="120" t="e">
        <f>IF(L295="základní",#REF!,0)</f>
        <v>#REF!</v>
      </c>
      <c r="BD295" s="120">
        <f>IF(L295="snížená",#REF!,0)</f>
        <v>0</v>
      </c>
      <c r="BE295" s="120">
        <f>IF(L295="zákl. přenesená",#REF!,0)</f>
        <v>0</v>
      </c>
      <c r="BF295" s="120">
        <f>IF(L295="sníž. přenesená",#REF!,0)</f>
        <v>0</v>
      </c>
      <c r="BG295" s="120">
        <f>IF(L295="nulová",#REF!,0)</f>
        <v>0</v>
      </c>
      <c r="BH295" s="8" t="s">
        <v>68</v>
      </c>
      <c r="BI295" s="120" t="e">
        <f>ROUND(#REF!*H295,2)</f>
        <v>#REF!</v>
      </c>
      <c r="BJ295" s="8" t="s">
        <v>217</v>
      </c>
      <c r="BK295" s="119" t="s">
        <v>1306</v>
      </c>
    </row>
    <row r="296" spans="2:63" s="1" customFormat="1">
      <c r="B296" s="19"/>
      <c r="D296" s="121" t="s">
        <v>131</v>
      </c>
      <c r="F296" s="122" t="s">
        <v>372</v>
      </c>
      <c r="J296" s="19"/>
      <c r="K296" s="123"/>
      <c r="R296" s="40"/>
      <c r="AR296" s="8" t="s">
        <v>131</v>
      </c>
      <c r="AS296" s="8" t="s">
        <v>70</v>
      </c>
    </row>
    <row r="297" spans="2:63" s="1" customFormat="1">
      <c r="B297" s="19"/>
      <c r="D297" s="125" t="s">
        <v>154</v>
      </c>
      <c r="F297" s="126" t="s">
        <v>373</v>
      </c>
      <c r="J297" s="19"/>
      <c r="K297" s="123"/>
      <c r="R297" s="40"/>
      <c r="AR297" s="8" t="s">
        <v>154</v>
      </c>
      <c r="AS297" s="8" t="s">
        <v>70</v>
      </c>
    </row>
    <row r="298" spans="2:63" s="1" customFormat="1" ht="24.2" customHeight="1">
      <c r="B298" s="19"/>
      <c r="C298" s="110" t="s">
        <v>449</v>
      </c>
      <c r="D298" s="110" t="s">
        <v>125</v>
      </c>
      <c r="E298" s="111" t="s">
        <v>375</v>
      </c>
      <c r="F298" s="112" t="s">
        <v>376</v>
      </c>
      <c r="G298" s="113" t="s">
        <v>159</v>
      </c>
      <c r="H298" s="114">
        <v>19</v>
      </c>
      <c r="I298" s="112" t="s">
        <v>151</v>
      </c>
      <c r="J298" s="19"/>
      <c r="K298" s="115" t="s">
        <v>1</v>
      </c>
      <c r="L298" s="116" t="s">
        <v>27</v>
      </c>
      <c r="M298" s="117">
        <v>0.33200000000000002</v>
      </c>
      <c r="N298" s="117">
        <f>M298*H298</f>
        <v>6.3080000000000007</v>
      </c>
      <c r="O298" s="117">
        <v>3.4705999999999999E-3</v>
      </c>
      <c r="P298" s="117">
        <f>O298*H298</f>
        <v>6.5941399999999997E-2</v>
      </c>
      <c r="Q298" s="117">
        <v>0</v>
      </c>
      <c r="R298" s="118">
        <f>Q298*H298</f>
        <v>0</v>
      </c>
      <c r="AP298" s="119" t="s">
        <v>217</v>
      </c>
      <c r="AR298" s="119" t="s">
        <v>125</v>
      </c>
      <c r="AS298" s="119" t="s">
        <v>70</v>
      </c>
      <c r="AW298" s="8" t="s">
        <v>122</v>
      </c>
      <c r="BC298" s="120" t="e">
        <f>IF(L298="základní",#REF!,0)</f>
        <v>#REF!</v>
      </c>
      <c r="BD298" s="120">
        <f>IF(L298="snížená",#REF!,0)</f>
        <v>0</v>
      </c>
      <c r="BE298" s="120">
        <f>IF(L298="zákl. přenesená",#REF!,0)</f>
        <v>0</v>
      </c>
      <c r="BF298" s="120">
        <f>IF(L298="sníž. přenesená",#REF!,0)</f>
        <v>0</v>
      </c>
      <c r="BG298" s="120">
        <f>IF(L298="nulová",#REF!,0)</f>
        <v>0</v>
      </c>
      <c r="BH298" s="8" t="s">
        <v>68</v>
      </c>
      <c r="BI298" s="120" t="e">
        <f>ROUND(#REF!*H298,2)</f>
        <v>#REF!</v>
      </c>
      <c r="BJ298" s="8" t="s">
        <v>217</v>
      </c>
      <c r="BK298" s="119" t="s">
        <v>1307</v>
      </c>
    </row>
    <row r="299" spans="2:63" s="1" customFormat="1" ht="19.5">
      <c r="B299" s="19"/>
      <c r="D299" s="121" t="s">
        <v>131</v>
      </c>
      <c r="F299" s="122" t="s">
        <v>378</v>
      </c>
      <c r="J299" s="19"/>
      <c r="K299" s="123"/>
      <c r="R299" s="40"/>
      <c r="AR299" s="8" t="s">
        <v>131</v>
      </c>
      <c r="AS299" s="8" t="s">
        <v>70</v>
      </c>
    </row>
    <row r="300" spans="2:63" s="1" customFormat="1">
      <c r="B300" s="19"/>
      <c r="D300" s="125" t="s">
        <v>154</v>
      </c>
      <c r="F300" s="126" t="s">
        <v>379</v>
      </c>
      <c r="J300" s="19"/>
      <c r="K300" s="123"/>
      <c r="R300" s="40"/>
      <c r="AR300" s="8" t="s">
        <v>154</v>
      </c>
      <c r="AS300" s="8" t="s">
        <v>70</v>
      </c>
    </row>
    <row r="301" spans="2:63" s="1" customFormat="1" ht="21.75" customHeight="1">
      <c r="B301" s="19"/>
      <c r="C301" s="110" t="s">
        <v>455</v>
      </c>
      <c r="D301" s="110" t="s">
        <v>125</v>
      </c>
      <c r="E301" s="111" t="s">
        <v>381</v>
      </c>
      <c r="F301" s="112" t="s">
        <v>382</v>
      </c>
      <c r="G301" s="113" t="s">
        <v>159</v>
      </c>
      <c r="H301" s="114">
        <v>51</v>
      </c>
      <c r="I301" s="112" t="s">
        <v>151</v>
      </c>
      <c r="J301" s="19"/>
      <c r="K301" s="115" t="s">
        <v>1</v>
      </c>
      <c r="L301" s="116" t="s">
        <v>27</v>
      </c>
      <c r="M301" s="117">
        <v>0.14599999999999999</v>
      </c>
      <c r="N301" s="117">
        <f>M301*H301</f>
        <v>7.4459999999999997</v>
      </c>
      <c r="O301" s="117">
        <v>0</v>
      </c>
      <c r="P301" s="117">
        <f>O301*H301</f>
        <v>0</v>
      </c>
      <c r="Q301" s="117">
        <v>1.7700000000000001E-3</v>
      </c>
      <c r="R301" s="118">
        <f>Q301*H301</f>
        <v>9.0270000000000003E-2</v>
      </c>
      <c r="AP301" s="119" t="s">
        <v>217</v>
      </c>
      <c r="AR301" s="119" t="s">
        <v>125</v>
      </c>
      <c r="AS301" s="119" t="s">
        <v>70</v>
      </c>
      <c r="AW301" s="8" t="s">
        <v>122</v>
      </c>
      <c r="BC301" s="120" t="e">
        <f>IF(L301="základní",#REF!,0)</f>
        <v>#REF!</v>
      </c>
      <c r="BD301" s="120">
        <f>IF(L301="snížená",#REF!,0)</f>
        <v>0</v>
      </c>
      <c r="BE301" s="120">
        <f>IF(L301="zákl. přenesená",#REF!,0)</f>
        <v>0</v>
      </c>
      <c r="BF301" s="120">
        <f>IF(L301="sníž. přenesená",#REF!,0)</f>
        <v>0</v>
      </c>
      <c r="BG301" s="120">
        <f>IF(L301="nulová",#REF!,0)</f>
        <v>0</v>
      </c>
      <c r="BH301" s="8" t="s">
        <v>68</v>
      </c>
      <c r="BI301" s="120" t="e">
        <f>ROUND(#REF!*H301,2)</f>
        <v>#REF!</v>
      </c>
      <c r="BJ301" s="8" t="s">
        <v>217</v>
      </c>
      <c r="BK301" s="119" t="s">
        <v>1308</v>
      </c>
    </row>
    <row r="302" spans="2:63" s="1" customFormat="1" ht="19.5">
      <c r="B302" s="19"/>
      <c r="D302" s="121" t="s">
        <v>131</v>
      </c>
      <c r="F302" s="122" t="s">
        <v>384</v>
      </c>
      <c r="J302" s="19"/>
      <c r="K302" s="123"/>
      <c r="R302" s="40"/>
      <c r="AR302" s="8" t="s">
        <v>131</v>
      </c>
      <c r="AS302" s="8" t="s">
        <v>70</v>
      </c>
    </row>
    <row r="303" spans="2:63" s="1" customFormat="1">
      <c r="B303" s="19"/>
      <c r="D303" s="125" t="s">
        <v>154</v>
      </c>
      <c r="F303" s="126" t="s">
        <v>385</v>
      </c>
      <c r="J303" s="19"/>
      <c r="K303" s="123"/>
      <c r="R303" s="40"/>
      <c r="AR303" s="8" t="s">
        <v>154</v>
      </c>
      <c r="AS303" s="8" t="s">
        <v>70</v>
      </c>
    </row>
    <row r="304" spans="2:63" s="1" customFormat="1" ht="33" customHeight="1">
      <c r="B304" s="19"/>
      <c r="C304" s="110" t="s">
        <v>461</v>
      </c>
      <c r="D304" s="110" t="s">
        <v>125</v>
      </c>
      <c r="E304" s="111" t="s">
        <v>387</v>
      </c>
      <c r="F304" s="112" t="s">
        <v>388</v>
      </c>
      <c r="G304" s="113" t="s">
        <v>159</v>
      </c>
      <c r="H304" s="114">
        <v>51</v>
      </c>
      <c r="I304" s="112" t="s">
        <v>1</v>
      </c>
      <c r="J304" s="19"/>
      <c r="K304" s="115" t="s">
        <v>1</v>
      </c>
      <c r="L304" s="116" t="s">
        <v>27</v>
      </c>
      <c r="M304" s="117">
        <v>0</v>
      </c>
      <c r="N304" s="117">
        <f>M304*H304</f>
        <v>0</v>
      </c>
      <c r="O304" s="117">
        <v>0</v>
      </c>
      <c r="P304" s="117">
        <f>O304*H304</f>
        <v>0</v>
      </c>
      <c r="Q304" s="117">
        <v>0</v>
      </c>
      <c r="R304" s="118">
        <f>Q304*H304</f>
        <v>0</v>
      </c>
      <c r="AP304" s="119" t="s">
        <v>217</v>
      </c>
      <c r="AR304" s="119" t="s">
        <v>125</v>
      </c>
      <c r="AS304" s="119" t="s">
        <v>70</v>
      </c>
      <c r="AW304" s="8" t="s">
        <v>122</v>
      </c>
      <c r="BC304" s="120" t="e">
        <f>IF(L304="základní",#REF!,0)</f>
        <v>#REF!</v>
      </c>
      <c r="BD304" s="120">
        <f>IF(L304="snížená",#REF!,0)</f>
        <v>0</v>
      </c>
      <c r="BE304" s="120">
        <f>IF(L304="zákl. přenesená",#REF!,0)</f>
        <v>0</v>
      </c>
      <c r="BF304" s="120">
        <f>IF(L304="sníž. přenesená",#REF!,0)</f>
        <v>0</v>
      </c>
      <c r="BG304" s="120">
        <f>IF(L304="nulová",#REF!,0)</f>
        <v>0</v>
      </c>
      <c r="BH304" s="8" t="s">
        <v>68</v>
      </c>
      <c r="BI304" s="120" t="e">
        <f>ROUND(#REF!*H304,2)</f>
        <v>#REF!</v>
      </c>
      <c r="BJ304" s="8" t="s">
        <v>217</v>
      </c>
      <c r="BK304" s="119" t="s">
        <v>1309</v>
      </c>
    </row>
    <row r="305" spans="2:63" s="1" customFormat="1" ht="19.5">
      <c r="B305" s="19"/>
      <c r="D305" s="121" t="s">
        <v>131</v>
      </c>
      <c r="F305" s="122" t="s">
        <v>388</v>
      </c>
      <c r="J305" s="19"/>
      <c r="K305" s="123"/>
      <c r="R305" s="40"/>
      <c r="AR305" s="8" t="s">
        <v>131</v>
      </c>
      <c r="AS305" s="8" t="s">
        <v>70</v>
      </c>
    </row>
    <row r="306" spans="2:63" s="1" customFormat="1" ht="68.25">
      <c r="B306" s="19"/>
      <c r="D306" s="121" t="s">
        <v>146</v>
      </c>
      <c r="F306" s="124" t="s">
        <v>390</v>
      </c>
      <c r="J306" s="19"/>
      <c r="K306" s="123"/>
      <c r="R306" s="40"/>
      <c r="AR306" s="8" t="s">
        <v>146</v>
      </c>
      <c r="AS306" s="8" t="s">
        <v>70</v>
      </c>
    </row>
    <row r="307" spans="2:63" s="1" customFormat="1" ht="16.5" customHeight="1">
      <c r="B307" s="19"/>
      <c r="C307" s="110" t="s">
        <v>467</v>
      </c>
      <c r="D307" s="110" t="s">
        <v>125</v>
      </c>
      <c r="E307" s="111" t="s">
        <v>402</v>
      </c>
      <c r="F307" s="112" t="s">
        <v>403</v>
      </c>
      <c r="G307" s="113" t="s">
        <v>159</v>
      </c>
      <c r="H307" s="114">
        <v>62</v>
      </c>
      <c r="I307" s="112" t="s">
        <v>151</v>
      </c>
      <c r="J307" s="19"/>
      <c r="K307" s="115" t="s">
        <v>1</v>
      </c>
      <c r="L307" s="116" t="s">
        <v>27</v>
      </c>
      <c r="M307" s="117">
        <v>0.17899999999999999</v>
      </c>
      <c r="N307" s="117">
        <f>M307*H307</f>
        <v>11.097999999999999</v>
      </c>
      <c r="O307" s="117">
        <v>0</v>
      </c>
      <c r="P307" s="117">
        <f>O307*H307</f>
        <v>0</v>
      </c>
      <c r="Q307" s="117">
        <v>1.75E-3</v>
      </c>
      <c r="R307" s="118">
        <f>Q307*H307</f>
        <v>0.1085</v>
      </c>
      <c r="AP307" s="119" t="s">
        <v>217</v>
      </c>
      <c r="AR307" s="119" t="s">
        <v>125</v>
      </c>
      <c r="AS307" s="119" t="s">
        <v>70</v>
      </c>
      <c r="AW307" s="8" t="s">
        <v>122</v>
      </c>
      <c r="BC307" s="120" t="e">
        <f>IF(L307="základní",#REF!,0)</f>
        <v>#REF!</v>
      </c>
      <c r="BD307" s="120">
        <f>IF(L307="snížená",#REF!,0)</f>
        <v>0</v>
      </c>
      <c r="BE307" s="120">
        <f>IF(L307="zákl. přenesená",#REF!,0)</f>
        <v>0</v>
      </c>
      <c r="BF307" s="120">
        <f>IF(L307="sníž. přenesená",#REF!,0)</f>
        <v>0</v>
      </c>
      <c r="BG307" s="120">
        <f>IF(L307="nulová",#REF!,0)</f>
        <v>0</v>
      </c>
      <c r="BH307" s="8" t="s">
        <v>68</v>
      </c>
      <c r="BI307" s="120" t="e">
        <f>ROUND(#REF!*H307,2)</f>
        <v>#REF!</v>
      </c>
      <c r="BJ307" s="8" t="s">
        <v>217</v>
      </c>
      <c r="BK307" s="119" t="s">
        <v>1310</v>
      </c>
    </row>
    <row r="308" spans="2:63" s="1" customFormat="1">
      <c r="B308" s="19"/>
      <c r="D308" s="121" t="s">
        <v>131</v>
      </c>
      <c r="F308" s="122" t="s">
        <v>405</v>
      </c>
      <c r="J308" s="19"/>
      <c r="K308" s="123"/>
      <c r="R308" s="40"/>
      <c r="AR308" s="8" t="s">
        <v>131</v>
      </c>
      <c r="AS308" s="8" t="s">
        <v>70</v>
      </c>
    </row>
    <row r="309" spans="2:63" s="1" customFormat="1">
      <c r="B309" s="19"/>
      <c r="D309" s="125" t="s">
        <v>154</v>
      </c>
      <c r="F309" s="126" t="s">
        <v>406</v>
      </c>
      <c r="J309" s="19"/>
      <c r="K309" s="123"/>
      <c r="R309" s="40"/>
      <c r="AR309" s="8" t="s">
        <v>154</v>
      </c>
      <c r="AS309" s="8" t="s">
        <v>70</v>
      </c>
    </row>
    <row r="310" spans="2:63" s="1" customFormat="1" ht="33" customHeight="1">
      <c r="B310" s="19"/>
      <c r="C310" s="110" t="s">
        <v>473</v>
      </c>
      <c r="D310" s="110" t="s">
        <v>125</v>
      </c>
      <c r="E310" s="111" t="s">
        <v>408</v>
      </c>
      <c r="F310" s="112" t="s">
        <v>409</v>
      </c>
      <c r="G310" s="113" t="s">
        <v>159</v>
      </c>
      <c r="H310" s="114">
        <v>62</v>
      </c>
      <c r="I310" s="112" t="s">
        <v>151</v>
      </c>
      <c r="J310" s="19"/>
      <c r="K310" s="115" t="s">
        <v>1</v>
      </c>
      <c r="L310" s="116" t="s">
        <v>27</v>
      </c>
      <c r="M310" s="117">
        <v>0.26</v>
      </c>
      <c r="N310" s="117">
        <f>M310*H310</f>
        <v>16.12</v>
      </c>
      <c r="O310" s="117">
        <v>2.8912500000000002E-3</v>
      </c>
      <c r="P310" s="117">
        <f>O310*H310</f>
        <v>0.17925750000000001</v>
      </c>
      <c r="Q310" s="117">
        <v>0</v>
      </c>
      <c r="R310" s="118">
        <f>Q310*H310</f>
        <v>0</v>
      </c>
      <c r="AP310" s="119" t="s">
        <v>217</v>
      </c>
      <c r="AR310" s="119" t="s">
        <v>125</v>
      </c>
      <c r="AS310" s="119" t="s">
        <v>70</v>
      </c>
      <c r="AW310" s="8" t="s">
        <v>122</v>
      </c>
      <c r="BC310" s="120" t="e">
        <f>IF(L310="základní",#REF!,0)</f>
        <v>#REF!</v>
      </c>
      <c r="BD310" s="120">
        <f>IF(L310="snížená",#REF!,0)</f>
        <v>0</v>
      </c>
      <c r="BE310" s="120">
        <f>IF(L310="zákl. přenesená",#REF!,0)</f>
        <v>0</v>
      </c>
      <c r="BF310" s="120">
        <f>IF(L310="sníž. přenesená",#REF!,0)</f>
        <v>0</v>
      </c>
      <c r="BG310" s="120">
        <f>IF(L310="nulová",#REF!,0)</f>
        <v>0</v>
      </c>
      <c r="BH310" s="8" t="s">
        <v>68</v>
      </c>
      <c r="BI310" s="120" t="e">
        <f>ROUND(#REF!*H310,2)</f>
        <v>#REF!</v>
      </c>
      <c r="BJ310" s="8" t="s">
        <v>217</v>
      </c>
      <c r="BK310" s="119" t="s">
        <v>1311</v>
      </c>
    </row>
    <row r="311" spans="2:63" s="1" customFormat="1" ht="29.25">
      <c r="B311" s="19"/>
      <c r="D311" s="121" t="s">
        <v>131</v>
      </c>
      <c r="F311" s="122" t="s">
        <v>411</v>
      </c>
      <c r="J311" s="19"/>
      <c r="K311" s="123"/>
      <c r="R311" s="40"/>
      <c r="AR311" s="8" t="s">
        <v>131</v>
      </c>
      <c r="AS311" s="8" t="s">
        <v>70</v>
      </c>
    </row>
    <row r="312" spans="2:63" s="1" customFormat="1">
      <c r="B312" s="19"/>
      <c r="D312" s="125" t="s">
        <v>154</v>
      </c>
      <c r="F312" s="126" t="s">
        <v>412</v>
      </c>
      <c r="J312" s="19"/>
      <c r="K312" s="123"/>
      <c r="R312" s="40"/>
      <c r="AR312" s="8" t="s">
        <v>154</v>
      </c>
      <c r="AS312" s="8" t="s">
        <v>70</v>
      </c>
    </row>
    <row r="313" spans="2:63" s="1" customFormat="1" ht="33" customHeight="1">
      <c r="B313" s="19"/>
      <c r="C313" s="110" t="s">
        <v>481</v>
      </c>
      <c r="D313" s="110" t="s">
        <v>125</v>
      </c>
      <c r="E313" s="111" t="s">
        <v>426</v>
      </c>
      <c r="F313" s="112" t="s">
        <v>427</v>
      </c>
      <c r="G313" s="113" t="s">
        <v>134</v>
      </c>
      <c r="H313" s="114">
        <v>7</v>
      </c>
      <c r="I313" s="112" t="s">
        <v>151</v>
      </c>
      <c r="J313" s="19"/>
      <c r="K313" s="115" t="s">
        <v>1</v>
      </c>
      <c r="L313" s="116" t="s">
        <v>27</v>
      </c>
      <c r="M313" s="117">
        <v>0.42799999999999999</v>
      </c>
      <c r="N313" s="117">
        <f>M313*H313</f>
        <v>2.996</v>
      </c>
      <c r="O313" s="117">
        <v>0</v>
      </c>
      <c r="P313" s="117">
        <f>O313*H313</f>
        <v>0</v>
      </c>
      <c r="Q313" s="117">
        <v>1.8799999999999999E-3</v>
      </c>
      <c r="R313" s="118">
        <f>Q313*H313</f>
        <v>1.316E-2</v>
      </c>
      <c r="AP313" s="119" t="s">
        <v>217</v>
      </c>
      <c r="AR313" s="119" t="s">
        <v>125</v>
      </c>
      <c r="AS313" s="119" t="s">
        <v>70</v>
      </c>
      <c r="AW313" s="8" t="s">
        <v>122</v>
      </c>
      <c r="BC313" s="120" t="e">
        <f>IF(L313="základní",#REF!,0)</f>
        <v>#REF!</v>
      </c>
      <c r="BD313" s="120">
        <f>IF(L313="snížená",#REF!,0)</f>
        <v>0</v>
      </c>
      <c r="BE313" s="120">
        <f>IF(L313="zákl. přenesená",#REF!,0)</f>
        <v>0</v>
      </c>
      <c r="BF313" s="120">
        <f>IF(L313="sníž. přenesená",#REF!,0)</f>
        <v>0</v>
      </c>
      <c r="BG313" s="120">
        <f>IF(L313="nulová",#REF!,0)</f>
        <v>0</v>
      </c>
      <c r="BH313" s="8" t="s">
        <v>68</v>
      </c>
      <c r="BI313" s="120" t="e">
        <f>ROUND(#REF!*H313,2)</f>
        <v>#REF!</v>
      </c>
      <c r="BJ313" s="8" t="s">
        <v>217</v>
      </c>
      <c r="BK313" s="119" t="s">
        <v>1312</v>
      </c>
    </row>
    <row r="314" spans="2:63" s="1" customFormat="1" ht="19.5">
      <c r="B314" s="19"/>
      <c r="D314" s="121" t="s">
        <v>131</v>
      </c>
      <c r="F314" s="122" t="s">
        <v>429</v>
      </c>
      <c r="J314" s="19"/>
      <c r="K314" s="123"/>
      <c r="R314" s="40"/>
      <c r="AR314" s="8" t="s">
        <v>131</v>
      </c>
      <c r="AS314" s="8" t="s">
        <v>70</v>
      </c>
    </row>
    <row r="315" spans="2:63" s="1" customFormat="1">
      <c r="B315" s="19"/>
      <c r="D315" s="125" t="s">
        <v>154</v>
      </c>
      <c r="F315" s="126" t="s">
        <v>430</v>
      </c>
      <c r="J315" s="19"/>
      <c r="K315" s="123"/>
      <c r="R315" s="40"/>
      <c r="AR315" s="8" t="s">
        <v>154</v>
      </c>
      <c r="AS315" s="8" t="s">
        <v>70</v>
      </c>
    </row>
    <row r="316" spans="2:63" s="1" customFormat="1" ht="33" customHeight="1">
      <c r="B316" s="19"/>
      <c r="C316" s="110" t="s">
        <v>487</v>
      </c>
      <c r="D316" s="110" t="s">
        <v>125</v>
      </c>
      <c r="E316" s="111" t="s">
        <v>432</v>
      </c>
      <c r="F316" s="112" t="s">
        <v>433</v>
      </c>
      <c r="G316" s="113" t="s">
        <v>134</v>
      </c>
      <c r="H316" s="114">
        <v>7</v>
      </c>
      <c r="I316" s="112" t="s">
        <v>151</v>
      </c>
      <c r="J316" s="19"/>
      <c r="K316" s="115" t="s">
        <v>1</v>
      </c>
      <c r="L316" s="116" t="s">
        <v>27</v>
      </c>
      <c r="M316" s="117">
        <v>0.56699999999999995</v>
      </c>
      <c r="N316" s="117">
        <f>M316*H316</f>
        <v>3.9689999999999994</v>
      </c>
      <c r="O316" s="117">
        <v>2.7005750000000002E-3</v>
      </c>
      <c r="P316" s="117">
        <f>O316*H316</f>
        <v>1.8904025000000001E-2</v>
      </c>
      <c r="Q316" s="117">
        <v>0</v>
      </c>
      <c r="R316" s="118">
        <f>Q316*H316</f>
        <v>0</v>
      </c>
      <c r="AP316" s="119" t="s">
        <v>217</v>
      </c>
      <c r="AR316" s="119" t="s">
        <v>125</v>
      </c>
      <c r="AS316" s="119" t="s">
        <v>70</v>
      </c>
      <c r="AW316" s="8" t="s">
        <v>122</v>
      </c>
      <c r="BC316" s="120" t="e">
        <f>IF(L316="základní",#REF!,0)</f>
        <v>#REF!</v>
      </c>
      <c r="BD316" s="120">
        <f>IF(L316="snížená",#REF!,0)</f>
        <v>0</v>
      </c>
      <c r="BE316" s="120">
        <f>IF(L316="zákl. přenesená",#REF!,0)</f>
        <v>0</v>
      </c>
      <c r="BF316" s="120">
        <f>IF(L316="sníž. přenesená",#REF!,0)</f>
        <v>0</v>
      </c>
      <c r="BG316" s="120">
        <f>IF(L316="nulová",#REF!,0)</f>
        <v>0</v>
      </c>
      <c r="BH316" s="8" t="s">
        <v>68</v>
      </c>
      <c r="BI316" s="120" t="e">
        <f>ROUND(#REF!*H316,2)</f>
        <v>#REF!</v>
      </c>
      <c r="BJ316" s="8" t="s">
        <v>217</v>
      </c>
      <c r="BK316" s="119" t="s">
        <v>1313</v>
      </c>
    </row>
    <row r="317" spans="2:63" s="1" customFormat="1" ht="29.25">
      <c r="B317" s="19"/>
      <c r="D317" s="121" t="s">
        <v>131</v>
      </c>
      <c r="F317" s="122" t="s">
        <v>435</v>
      </c>
      <c r="J317" s="19"/>
      <c r="K317" s="123"/>
      <c r="R317" s="40"/>
      <c r="AR317" s="8" t="s">
        <v>131</v>
      </c>
      <c r="AS317" s="8" t="s">
        <v>70</v>
      </c>
    </row>
    <row r="318" spans="2:63" s="1" customFormat="1">
      <c r="B318" s="19"/>
      <c r="D318" s="125" t="s">
        <v>154</v>
      </c>
      <c r="F318" s="126" t="s">
        <v>436</v>
      </c>
      <c r="J318" s="19"/>
      <c r="K318" s="123"/>
      <c r="R318" s="40"/>
      <c r="AR318" s="8" t="s">
        <v>154</v>
      </c>
      <c r="AS318" s="8" t="s">
        <v>70</v>
      </c>
    </row>
    <row r="319" spans="2:63" s="1" customFormat="1" ht="16.5" customHeight="1">
      <c r="B319" s="19"/>
      <c r="C319" s="110" t="s">
        <v>491</v>
      </c>
      <c r="D319" s="110" t="s">
        <v>125</v>
      </c>
      <c r="E319" s="111" t="s">
        <v>444</v>
      </c>
      <c r="F319" s="112" t="s">
        <v>445</v>
      </c>
      <c r="G319" s="113" t="s">
        <v>159</v>
      </c>
      <c r="H319" s="114">
        <v>51</v>
      </c>
      <c r="I319" s="112" t="s">
        <v>151</v>
      </c>
      <c r="J319" s="19"/>
      <c r="K319" s="115" t="s">
        <v>1</v>
      </c>
      <c r="L319" s="116" t="s">
        <v>27</v>
      </c>
      <c r="M319" s="117">
        <v>0.189</v>
      </c>
      <c r="N319" s="117">
        <f>M319*H319</f>
        <v>9.6389999999999993</v>
      </c>
      <c r="O319" s="117">
        <v>0</v>
      </c>
      <c r="P319" s="117">
        <f>O319*H319</f>
        <v>0</v>
      </c>
      <c r="Q319" s="117">
        <v>2.5999999999999999E-3</v>
      </c>
      <c r="R319" s="118">
        <f>Q319*H319</f>
        <v>0.1326</v>
      </c>
      <c r="AP319" s="119" t="s">
        <v>217</v>
      </c>
      <c r="AR319" s="119" t="s">
        <v>125</v>
      </c>
      <c r="AS319" s="119" t="s">
        <v>70</v>
      </c>
      <c r="AW319" s="8" t="s">
        <v>122</v>
      </c>
      <c r="BC319" s="120" t="e">
        <f>IF(L319="základní",#REF!,0)</f>
        <v>#REF!</v>
      </c>
      <c r="BD319" s="120">
        <f>IF(L319="snížená",#REF!,0)</f>
        <v>0</v>
      </c>
      <c r="BE319" s="120">
        <f>IF(L319="zákl. přenesená",#REF!,0)</f>
        <v>0</v>
      </c>
      <c r="BF319" s="120">
        <f>IF(L319="sníž. přenesená",#REF!,0)</f>
        <v>0</v>
      </c>
      <c r="BG319" s="120">
        <f>IF(L319="nulová",#REF!,0)</f>
        <v>0</v>
      </c>
      <c r="BH319" s="8" t="s">
        <v>68</v>
      </c>
      <c r="BI319" s="120" t="e">
        <f>ROUND(#REF!*H319,2)</f>
        <v>#REF!</v>
      </c>
      <c r="BJ319" s="8" t="s">
        <v>217</v>
      </c>
      <c r="BK319" s="119" t="s">
        <v>1314</v>
      </c>
    </row>
    <row r="320" spans="2:63" s="1" customFormat="1">
      <c r="B320" s="19"/>
      <c r="D320" s="121" t="s">
        <v>131</v>
      </c>
      <c r="F320" s="122" t="s">
        <v>447</v>
      </c>
      <c r="J320" s="19"/>
      <c r="K320" s="123"/>
      <c r="R320" s="40"/>
      <c r="AR320" s="8" t="s">
        <v>131</v>
      </c>
      <c r="AS320" s="8" t="s">
        <v>70</v>
      </c>
    </row>
    <row r="321" spans="2:63" s="1" customFormat="1">
      <c r="B321" s="19"/>
      <c r="D321" s="125" t="s">
        <v>154</v>
      </c>
      <c r="F321" s="126" t="s">
        <v>448</v>
      </c>
      <c r="J321" s="19"/>
      <c r="K321" s="123"/>
      <c r="R321" s="40"/>
      <c r="AR321" s="8" t="s">
        <v>154</v>
      </c>
      <c r="AS321" s="8" t="s">
        <v>70</v>
      </c>
    </row>
    <row r="322" spans="2:63" s="1" customFormat="1" ht="24.2" customHeight="1">
      <c r="B322" s="19"/>
      <c r="C322" s="110" t="s">
        <v>497</v>
      </c>
      <c r="D322" s="110" t="s">
        <v>125</v>
      </c>
      <c r="E322" s="111" t="s">
        <v>450</v>
      </c>
      <c r="F322" s="112" t="s">
        <v>451</v>
      </c>
      <c r="G322" s="113" t="s">
        <v>159</v>
      </c>
      <c r="H322" s="114">
        <v>51</v>
      </c>
      <c r="I322" s="112" t="s">
        <v>151</v>
      </c>
      <c r="J322" s="19"/>
      <c r="K322" s="115" t="s">
        <v>1</v>
      </c>
      <c r="L322" s="116" t="s">
        <v>27</v>
      </c>
      <c r="M322" s="117">
        <v>0.26500000000000001</v>
      </c>
      <c r="N322" s="117">
        <f>M322*H322</f>
        <v>13.515000000000001</v>
      </c>
      <c r="O322" s="117">
        <v>2.8628099999999999E-3</v>
      </c>
      <c r="P322" s="117">
        <f>O322*H322</f>
        <v>0.14600331</v>
      </c>
      <c r="Q322" s="117">
        <v>0</v>
      </c>
      <c r="R322" s="118">
        <f>Q322*H322</f>
        <v>0</v>
      </c>
      <c r="AP322" s="119" t="s">
        <v>217</v>
      </c>
      <c r="AR322" s="119" t="s">
        <v>125</v>
      </c>
      <c r="AS322" s="119" t="s">
        <v>70</v>
      </c>
      <c r="AW322" s="8" t="s">
        <v>122</v>
      </c>
      <c r="BC322" s="120" t="e">
        <f>IF(L322="základní",#REF!,0)</f>
        <v>#REF!</v>
      </c>
      <c r="BD322" s="120">
        <f>IF(L322="snížená",#REF!,0)</f>
        <v>0</v>
      </c>
      <c r="BE322" s="120">
        <f>IF(L322="zákl. přenesená",#REF!,0)</f>
        <v>0</v>
      </c>
      <c r="BF322" s="120">
        <f>IF(L322="sníž. přenesená",#REF!,0)</f>
        <v>0</v>
      </c>
      <c r="BG322" s="120">
        <f>IF(L322="nulová",#REF!,0)</f>
        <v>0</v>
      </c>
      <c r="BH322" s="8" t="s">
        <v>68</v>
      </c>
      <c r="BI322" s="120" t="e">
        <f>ROUND(#REF!*H322,2)</f>
        <v>#REF!</v>
      </c>
      <c r="BJ322" s="8" t="s">
        <v>217</v>
      </c>
      <c r="BK322" s="119" t="s">
        <v>1315</v>
      </c>
    </row>
    <row r="323" spans="2:63" s="1" customFormat="1" ht="19.5">
      <c r="B323" s="19"/>
      <c r="D323" s="121" t="s">
        <v>131</v>
      </c>
      <c r="F323" s="122" t="s">
        <v>453</v>
      </c>
      <c r="J323" s="19"/>
      <c r="K323" s="123"/>
      <c r="R323" s="40"/>
      <c r="AR323" s="8" t="s">
        <v>131</v>
      </c>
      <c r="AS323" s="8" t="s">
        <v>70</v>
      </c>
    </row>
    <row r="324" spans="2:63" s="1" customFormat="1">
      <c r="B324" s="19"/>
      <c r="D324" s="125" t="s">
        <v>154</v>
      </c>
      <c r="F324" s="126" t="s">
        <v>454</v>
      </c>
      <c r="J324" s="19"/>
      <c r="K324" s="123"/>
      <c r="R324" s="40"/>
      <c r="AR324" s="8" t="s">
        <v>154</v>
      </c>
      <c r="AS324" s="8" t="s">
        <v>70</v>
      </c>
    </row>
    <row r="325" spans="2:63" s="1" customFormat="1" ht="24.2" customHeight="1">
      <c r="B325" s="19"/>
      <c r="C325" s="110" t="s">
        <v>505</v>
      </c>
      <c r="D325" s="110" t="s">
        <v>125</v>
      </c>
      <c r="E325" s="111" t="s">
        <v>456</v>
      </c>
      <c r="F325" s="112" t="s">
        <v>457</v>
      </c>
      <c r="G325" s="113" t="s">
        <v>134</v>
      </c>
      <c r="H325" s="114">
        <v>5</v>
      </c>
      <c r="I325" s="112" t="s">
        <v>151</v>
      </c>
      <c r="J325" s="19"/>
      <c r="K325" s="115" t="s">
        <v>1</v>
      </c>
      <c r="L325" s="116" t="s">
        <v>27</v>
      </c>
      <c r="M325" s="117">
        <v>0.4</v>
      </c>
      <c r="N325" s="117">
        <f>M325*H325</f>
        <v>2</v>
      </c>
      <c r="O325" s="117">
        <v>4.8000000000000001E-4</v>
      </c>
      <c r="P325" s="117">
        <f>O325*H325</f>
        <v>2.4000000000000002E-3</v>
      </c>
      <c r="Q325" s="117">
        <v>0</v>
      </c>
      <c r="R325" s="118">
        <f>Q325*H325</f>
        <v>0</v>
      </c>
      <c r="AP325" s="119" t="s">
        <v>217</v>
      </c>
      <c r="AR325" s="119" t="s">
        <v>125</v>
      </c>
      <c r="AS325" s="119" t="s">
        <v>70</v>
      </c>
      <c r="AW325" s="8" t="s">
        <v>122</v>
      </c>
      <c r="BC325" s="120" t="e">
        <f>IF(L325="základní",#REF!,0)</f>
        <v>#REF!</v>
      </c>
      <c r="BD325" s="120">
        <f>IF(L325="snížená",#REF!,0)</f>
        <v>0</v>
      </c>
      <c r="BE325" s="120">
        <f>IF(L325="zákl. přenesená",#REF!,0)</f>
        <v>0</v>
      </c>
      <c r="BF325" s="120">
        <f>IF(L325="sníž. přenesená",#REF!,0)</f>
        <v>0</v>
      </c>
      <c r="BG325" s="120">
        <f>IF(L325="nulová",#REF!,0)</f>
        <v>0</v>
      </c>
      <c r="BH325" s="8" t="s">
        <v>68</v>
      </c>
      <c r="BI325" s="120" t="e">
        <f>ROUND(#REF!*H325,2)</f>
        <v>#REF!</v>
      </c>
      <c r="BJ325" s="8" t="s">
        <v>217</v>
      </c>
      <c r="BK325" s="119" t="s">
        <v>1316</v>
      </c>
    </row>
    <row r="326" spans="2:63" s="1" customFormat="1" ht="29.25">
      <c r="B326" s="19"/>
      <c r="D326" s="121" t="s">
        <v>131</v>
      </c>
      <c r="F326" s="122" t="s">
        <v>459</v>
      </c>
      <c r="J326" s="19"/>
      <c r="K326" s="123"/>
      <c r="R326" s="40"/>
      <c r="AR326" s="8" t="s">
        <v>131</v>
      </c>
      <c r="AS326" s="8" t="s">
        <v>70</v>
      </c>
    </row>
    <row r="327" spans="2:63" s="1" customFormat="1">
      <c r="B327" s="19"/>
      <c r="D327" s="125" t="s">
        <v>154</v>
      </c>
      <c r="F327" s="126" t="s">
        <v>460</v>
      </c>
      <c r="J327" s="19"/>
      <c r="K327" s="123"/>
      <c r="R327" s="40"/>
      <c r="AR327" s="8" t="s">
        <v>154</v>
      </c>
      <c r="AS327" s="8" t="s">
        <v>70</v>
      </c>
    </row>
    <row r="328" spans="2:63" s="1" customFormat="1" ht="24.2" customHeight="1">
      <c r="B328" s="19"/>
      <c r="C328" s="110" t="s">
        <v>510</v>
      </c>
      <c r="D328" s="110" t="s">
        <v>125</v>
      </c>
      <c r="E328" s="111" t="s">
        <v>462</v>
      </c>
      <c r="F328" s="112" t="s">
        <v>463</v>
      </c>
      <c r="G328" s="113" t="s">
        <v>159</v>
      </c>
      <c r="H328" s="114">
        <v>51</v>
      </c>
      <c r="I328" s="112" t="s">
        <v>151</v>
      </c>
      <c r="J328" s="19"/>
      <c r="K328" s="115" t="s">
        <v>1</v>
      </c>
      <c r="L328" s="116" t="s">
        <v>27</v>
      </c>
      <c r="M328" s="117">
        <v>0.35</v>
      </c>
      <c r="N328" s="117">
        <f>M328*H328</f>
        <v>17.849999999999998</v>
      </c>
      <c r="O328" s="117">
        <v>2.8319999999999999E-3</v>
      </c>
      <c r="P328" s="117">
        <f>O328*H328</f>
        <v>0.144432</v>
      </c>
      <c r="Q328" s="117">
        <v>0</v>
      </c>
      <c r="R328" s="118">
        <f>Q328*H328</f>
        <v>0</v>
      </c>
      <c r="AP328" s="119" t="s">
        <v>217</v>
      </c>
      <c r="AR328" s="119" t="s">
        <v>125</v>
      </c>
      <c r="AS328" s="119" t="s">
        <v>70</v>
      </c>
      <c r="AW328" s="8" t="s">
        <v>122</v>
      </c>
      <c r="BC328" s="120" t="e">
        <f>IF(L328="základní",#REF!,0)</f>
        <v>#REF!</v>
      </c>
      <c r="BD328" s="120">
        <f>IF(L328="snížená",#REF!,0)</f>
        <v>0</v>
      </c>
      <c r="BE328" s="120">
        <f>IF(L328="zákl. přenesená",#REF!,0)</f>
        <v>0</v>
      </c>
      <c r="BF328" s="120">
        <f>IF(L328="sníž. přenesená",#REF!,0)</f>
        <v>0</v>
      </c>
      <c r="BG328" s="120">
        <f>IF(L328="nulová",#REF!,0)</f>
        <v>0</v>
      </c>
      <c r="BH328" s="8" t="s">
        <v>68</v>
      </c>
      <c r="BI328" s="120" t="e">
        <f>ROUND(#REF!*H328,2)</f>
        <v>#REF!</v>
      </c>
      <c r="BJ328" s="8" t="s">
        <v>217</v>
      </c>
      <c r="BK328" s="119" t="s">
        <v>1317</v>
      </c>
    </row>
    <row r="329" spans="2:63" s="1" customFormat="1" ht="19.5">
      <c r="B329" s="19"/>
      <c r="D329" s="121" t="s">
        <v>131</v>
      </c>
      <c r="F329" s="122" t="s">
        <v>465</v>
      </c>
      <c r="J329" s="19"/>
      <c r="K329" s="123"/>
      <c r="R329" s="40"/>
      <c r="AR329" s="8" t="s">
        <v>131</v>
      </c>
      <c r="AS329" s="8" t="s">
        <v>70</v>
      </c>
    </row>
    <row r="330" spans="2:63" s="1" customFormat="1">
      <c r="B330" s="19"/>
      <c r="D330" s="125" t="s">
        <v>154</v>
      </c>
      <c r="F330" s="126" t="s">
        <v>466</v>
      </c>
      <c r="J330" s="19"/>
      <c r="K330" s="123"/>
      <c r="R330" s="40"/>
      <c r="AR330" s="8" t="s">
        <v>154</v>
      </c>
      <c r="AS330" s="8" t="s">
        <v>70</v>
      </c>
    </row>
    <row r="331" spans="2:63" s="1" customFormat="1" ht="16.5" customHeight="1">
      <c r="B331" s="19"/>
      <c r="C331" s="110" t="s">
        <v>514</v>
      </c>
      <c r="D331" s="110" t="s">
        <v>125</v>
      </c>
      <c r="E331" s="111" t="s">
        <v>847</v>
      </c>
      <c r="F331" s="112" t="s">
        <v>848</v>
      </c>
      <c r="G331" s="113" t="s">
        <v>159</v>
      </c>
      <c r="H331" s="114">
        <v>15</v>
      </c>
      <c r="I331" s="112" t="s">
        <v>151</v>
      </c>
      <c r="J331" s="19"/>
      <c r="K331" s="115" t="s">
        <v>1</v>
      </c>
      <c r="L331" s="116" t="s">
        <v>27</v>
      </c>
      <c r="M331" s="117">
        <v>0.14699999999999999</v>
      </c>
      <c r="N331" s="117">
        <f>M331*H331</f>
        <v>2.2050000000000001</v>
      </c>
      <c r="O331" s="117">
        <v>0</v>
      </c>
      <c r="P331" s="117">
        <f>O331*H331</f>
        <v>0</v>
      </c>
      <c r="Q331" s="117">
        <v>3.9399999999999999E-3</v>
      </c>
      <c r="R331" s="118">
        <f>Q331*H331</f>
        <v>5.91E-2</v>
      </c>
      <c r="AP331" s="119" t="s">
        <v>217</v>
      </c>
      <c r="AR331" s="119" t="s">
        <v>125</v>
      </c>
      <c r="AS331" s="119" t="s">
        <v>70</v>
      </c>
      <c r="AW331" s="8" t="s">
        <v>122</v>
      </c>
      <c r="BC331" s="120" t="e">
        <f>IF(L331="základní",#REF!,0)</f>
        <v>#REF!</v>
      </c>
      <c r="BD331" s="120">
        <f>IF(L331="snížená",#REF!,0)</f>
        <v>0</v>
      </c>
      <c r="BE331" s="120">
        <f>IF(L331="zákl. přenesená",#REF!,0)</f>
        <v>0</v>
      </c>
      <c r="BF331" s="120">
        <f>IF(L331="sníž. přenesená",#REF!,0)</f>
        <v>0</v>
      </c>
      <c r="BG331" s="120">
        <f>IF(L331="nulová",#REF!,0)</f>
        <v>0</v>
      </c>
      <c r="BH331" s="8" t="s">
        <v>68</v>
      </c>
      <c r="BI331" s="120" t="e">
        <f>ROUND(#REF!*H331,2)</f>
        <v>#REF!</v>
      </c>
      <c r="BJ331" s="8" t="s">
        <v>217</v>
      </c>
      <c r="BK331" s="119" t="s">
        <v>1318</v>
      </c>
    </row>
    <row r="332" spans="2:63" s="1" customFormat="1">
      <c r="B332" s="19"/>
      <c r="D332" s="121" t="s">
        <v>131</v>
      </c>
      <c r="F332" s="122" t="s">
        <v>850</v>
      </c>
      <c r="J332" s="19"/>
      <c r="K332" s="123"/>
      <c r="R332" s="40"/>
      <c r="AR332" s="8" t="s">
        <v>131</v>
      </c>
      <c r="AS332" s="8" t="s">
        <v>70</v>
      </c>
    </row>
    <row r="333" spans="2:63" s="1" customFormat="1">
      <c r="B333" s="19"/>
      <c r="D333" s="125" t="s">
        <v>154</v>
      </c>
      <c r="F333" s="126" t="s">
        <v>851</v>
      </c>
      <c r="J333" s="19"/>
      <c r="K333" s="123"/>
      <c r="R333" s="40"/>
      <c r="AR333" s="8" t="s">
        <v>154</v>
      </c>
      <c r="AS333" s="8" t="s">
        <v>70</v>
      </c>
    </row>
    <row r="334" spans="2:63" s="1" customFormat="1" ht="24.2" customHeight="1">
      <c r="B334" s="19"/>
      <c r="C334" s="110" t="s">
        <v>520</v>
      </c>
      <c r="D334" s="110" t="s">
        <v>125</v>
      </c>
      <c r="E334" s="111" t="s">
        <v>852</v>
      </c>
      <c r="F334" s="112" t="s">
        <v>853</v>
      </c>
      <c r="G334" s="113" t="s">
        <v>159</v>
      </c>
      <c r="H334" s="114">
        <v>15</v>
      </c>
      <c r="I334" s="112" t="s">
        <v>151</v>
      </c>
      <c r="J334" s="19"/>
      <c r="K334" s="115" t="s">
        <v>1</v>
      </c>
      <c r="L334" s="116" t="s">
        <v>27</v>
      </c>
      <c r="M334" s="117">
        <v>0.33400000000000002</v>
      </c>
      <c r="N334" s="117">
        <f>M334*H334</f>
        <v>5.0100000000000007</v>
      </c>
      <c r="O334" s="117">
        <v>2.2300000000000002E-3</v>
      </c>
      <c r="P334" s="117">
        <f>O334*H334</f>
        <v>3.3450000000000001E-2</v>
      </c>
      <c r="Q334" s="117">
        <v>0</v>
      </c>
      <c r="R334" s="118">
        <f>Q334*H334</f>
        <v>0</v>
      </c>
      <c r="AP334" s="119" t="s">
        <v>217</v>
      </c>
      <c r="AR334" s="119" t="s">
        <v>125</v>
      </c>
      <c r="AS334" s="119" t="s">
        <v>70</v>
      </c>
      <c r="AW334" s="8" t="s">
        <v>122</v>
      </c>
      <c r="BC334" s="120" t="e">
        <f>IF(L334="základní",#REF!,0)</f>
        <v>#REF!</v>
      </c>
      <c r="BD334" s="120">
        <f>IF(L334="snížená",#REF!,0)</f>
        <v>0</v>
      </c>
      <c r="BE334" s="120">
        <f>IF(L334="zákl. přenesená",#REF!,0)</f>
        <v>0</v>
      </c>
      <c r="BF334" s="120">
        <f>IF(L334="sníž. přenesená",#REF!,0)</f>
        <v>0</v>
      </c>
      <c r="BG334" s="120">
        <f>IF(L334="nulová",#REF!,0)</f>
        <v>0</v>
      </c>
      <c r="BH334" s="8" t="s">
        <v>68</v>
      </c>
      <c r="BI334" s="120" t="e">
        <f>ROUND(#REF!*H334,2)</f>
        <v>#REF!</v>
      </c>
      <c r="BJ334" s="8" t="s">
        <v>217</v>
      </c>
      <c r="BK334" s="119" t="s">
        <v>1319</v>
      </c>
    </row>
    <row r="335" spans="2:63" s="1" customFormat="1" ht="19.5">
      <c r="B335" s="19"/>
      <c r="D335" s="121" t="s">
        <v>131</v>
      </c>
      <c r="F335" s="122" t="s">
        <v>855</v>
      </c>
      <c r="J335" s="19"/>
      <c r="K335" s="123"/>
      <c r="R335" s="40"/>
      <c r="AR335" s="8" t="s">
        <v>131</v>
      </c>
      <c r="AS335" s="8" t="s">
        <v>70</v>
      </c>
    </row>
    <row r="336" spans="2:63" s="1" customFormat="1">
      <c r="B336" s="19"/>
      <c r="D336" s="125" t="s">
        <v>154</v>
      </c>
      <c r="F336" s="126" t="s">
        <v>856</v>
      </c>
      <c r="J336" s="19"/>
      <c r="K336" s="123"/>
      <c r="R336" s="40"/>
      <c r="AR336" s="8" t="s">
        <v>154</v>
      </c>
      <c r="AS336" s="8" t="s">
        <v>70</v>
      </c>
    </row>
    <row r="337" spans="2:63" s="1" customFormat="1" ht="24.2" customHeight="1">
      <c r="B337" s="19"/>
      <c r="C337" s="110" t="s">
        <v>525</v>
      </c>
      <c r="D337" s="110" t="s">
        <v>125</v>
      </c>
      <c r="E337" s="111" t="s">
        <v>474</v>
      </c>
      <c r="F337" s="112" t="s">
        <v>475</v>
      </c>
      <c r="G337" s="113" t="s">
        <v>327</v>
      </c>
      <c r="H337" s="114">
        <v>5209.8</v>
      </c>
      <c r="I337" s="112" t="s">
        <v>151</v>
      </c>
      <c r="J337" s="19"/>
      <c r="K337" s="115" t="s">
        <v>1</v>
      </c>
      <c r="L337" s="116" t="s">
        <v>27</v>
      </c>
      <c r="M337" s="117">
        <v>0</v>
      </c>
      <c r="N337" s="117">
        <f>M337*H337</f>
        <v>0</v>
      </c>
      <c r="O337" s="117">
        <v>0</v>
      </c>
      <c r="P337" s="117">
        <f>O337*H337</f>
        <v>0</v>
      </c>
      <c r="Q337" s="117">
        <v>0</v>
      </c>
      <c r="R337" s="118">
        <f>Q337*H337</f>
        <v>0</v>
      </c>
      <c r="AP337" s="119" t="s">
        <v>217</v>
      </c>
      <c r="AR337" s="119" t="s">
        <v>125</v>
      </c>
      <c r="AS337" s="119" t="s">
        <v>70</v>
      </c>
      <c r="AW337" s="8" t="s">
        <v>122</v>
      </c>
      <c r="BC337" s="120" t="e">
        <f>IF(L337="základní",#REF!,0)</f>
        <v>#REF!</v>
      </c>
      <c r="BD337" s="120">
        <f>IF(L337="snížená",#REF!,0)</f>
        <v>0</v>
      </c>
      <c r="BE337" s="120">
        <f>IF(L337="zákl. přenesená",#REF!,0)</f>
        <v>0</v>
      </c>
      <c r="BF337" s="120">
        <f>IF(L337="sníž. přenesená",#REF!,0)</f>
        <v>0</v>
      </c>
      <c r="BG337" s="120">
        <f>IF(L337="nulová",#REF!,0)</f>
        <v>0</v>
      </c>
      <c r="BH337" s="8" t="s">
        <v>68</v>
      </c>
      <c r="BI337" s="120" t="e">
        <f>ROUND(#REF!*H337,2)</f>
        <v>#REF!</v>
      </c>
      <c r="BJ337" s="8" t="s">
        <v>217</v>
      </c>
      <c r="BK337" s="119" t="s">
        <v>1320</v>
      </c>
    </row>
    <row r="338" spans="2:63" s="1" customFormat="1" ht="29.25">
      <c r="B338" s="19"/>
      <c r="D338" s="121" t="s">
        <v>131</v>
      </c>
      <c r="F338" s="122" t="s">
        <v>477</v>
      </c>
      <c r="J338" s="19"/>
      <c r="K338" s="123"/>
      <c r="R338" s="40"/>
      <c r="AR338" s="8" t="s">
        <v>131</v>
      </c>
      <c r="AS338" s="8" t="s">
        <v>70</v>
      </c>
    </row>
    <row r="339" spans="2:63" s="1" customFormat="1">
      <c r="B339" s="19"/>
      <c r="D339" s="125" t="s">
        <v>154</v>
      </c>
      <c r="F339" s="126" t="s">
        <v>478</v>
      </c>
      <c r="J339" s="19"/>
      <c r="K339" s="123"/>
      <c r="R339" s="40"/>
      <c r="AR339" s="8" t="s">
        <v>154</v>
      </c>
      <c r="AS339" s="8" t="s">
        <v>70</v>
      </c>
    </row>
    <row r="340" spans="2:63" s="100" customFormat="1" ht="22.9" customHeight="1">
      <c r="B340" s="101"/>
      <c r="D340" s="102" t="s">
        <v>59</v>
      </c>
      <c r="E340" s="109" t="s">
        <v>479</v>
      </c>
      <c r="F340" s="109" t="s">
        <v>480</v>
      </c>
      <c r="J340" s="101"/>
      <c r="K340" s="104"/>
      <c r="N340" s="105">
        <f>SUM(N341:N351)</f>
        <v>24.766188</v>
      </c>
      <c r="P340" s="105">
        <f>SUM(P341:P351)</f>
        <v>5.8140000000000006E-3</v>
      </c>
      <c r="R340" s="106">
        <f>SUM(R341:R351)</f>
        <v>0</v>
      </c>
      <c r="AP340" s="102" t="s">
        <v>70</v>
      </c>
      <c r="AR340" s="107" t="s">
        <v>59</v>
      </c>
      <c r="AS340" s="107" t="s">
        <v>68</v>
      </c>
      <c r="AW340" s="102" t="s">
        <v>122</v>
      </c>
      <c r="BI340" s="108" t="e">
        <f>SUM(BI341:BI351)</f>
        <v>#REF!</v>
      </c>
    </row>
    <row r="341" spans="2:63" s="1" customFormat="1" ht="33" customHeight="1">
      <c r="B341" s="19"/>
      <c r="C341" s="110" t="s">
        <v>533</v>
      </c>
      <c r="D341" s="110" t="s">
        <v>125</v>
      </c>
      <c r="E341" s="111" t="s">
        <v>482</v>
      </c>
      <c r="F341" s="112" t="s">
        <v>483</v>
      </c>
      <c r="G341" s="113" t="s">
        <v>247</v>
      </c>
      <c r="H341" s="114">
        <v>213.25800000000001</v>
      </c>
      <c r="I341" s="112" t="s">
        <v>151</v>
      </c>
      <c r="J341" s="19"/>
      <c r="K341" s="115" t="s">
        <v>1</v>
      </c>
      <c r="L341" s="116" t="s">
        <v>27</v>
      </c>
      <c r="M341" s="117">
        <v>8.5999999999999993E-2</v>
      </c>
      <c r="N341" s="117">
        <f>M341*H341</f>
        <v>18.340187999999998</v>
      </c>
      <c r="O341" s="117">
        <v>0</v>
      </c>
      <c r="P341" s="117">
        <f>O341*H341</f>
        <v>0</v>
      </c>
      <c r="Q341" s="117">
        <v>0</v>
      </c>
      <c r="R341" s="118">
        <f>Q341*H341</f>
        <v>0</v>
      </c>
      <c r="AP341" s="119" t="s">
        <v>217</v>
      </c>
      <c r="AR341" s="119" t="s">
        <v>125</v>
      </c>
      <c r="AS341" s="119" t="s">
        <v>70</v>
      </c>
      <c r="AW341" s="8" t="s">
        <v>122</v>
      </c>
      <c r="BC341" s="120" t="e">
        <f>IF(L341="základní",#REF!,0)</f>
        <v>#REF!</v>
      </c>
      <c r="BD341" s="120">
        <f>IF(L341="snížená",#REF!,0)</f>
        <v>0</v>
      </c>
      <c r="BE341" s="120">
        <f>IF(L341="zákl. přenesená",#REF!,0)</f>
        <v>0</v>
      </c>
      <c r="BF341" s="120">
        <f>IF(L341="sníž. přenesená",#REF!,0)</f>
        <v>0</v>
      </c>
      <c r="BG341" s="120">
        <f>IF(L341="nulová",#REF!,0)</f>
        <v>0</v>
      </c>
      <c r="BH341" s="8" t="s">
        <v>68</v>
      </c>
      <c r="BI341" s="120" t="e">
        <f>ROUND(#REF!*H341,2)</f>
        <v>#REF!</v>
      </c>
      <c r="BJ341" s="8" t="s">
        <v>217</v>
      </c>
      <c r="BK341" s="119" t="s">
        <v>1321</v>
      </c>
    </row>
    <row r="342" spans="2:63" s="1" customFormat="1" ht="19.5">
      <c r="B342" s="19"/>
      <c r="D342" s="121" t="s">
        <v>131</v>
      </c>
      <c r="F342" s="122" t="s">
        <v>485</v>
      </c>
      <c r="J342" s="19"/>
      <c r="K342" s="123"/>
      <c r="R342" s="40"/>
      <c r="AR342" s="8" t="s">
        <v>131</v>
      </c>
      <c r="AS342" s="8" t="s">
        <v>70</v>
      </c>
    </row>
    <row r="343" spans="2:63" s="1" customFormat="1">
      <c r="B343" s="19"/>
      <c r="D343" s="125" t="s">
        <v>154</v>
      </c>
      <c r="F343" s="126" t="s">
        <v>486</v>
      </c>
      <c r="J343" s="19"/>
      <c r="K343" s="123"/>
      <c r="R343" s="40"/>
      <c r="AR343" s="8" t="s">
        <v>154</v>
      </c>
      <c r="AS343" s="8" t="s">
        <v>70</v>
      </c>
    </row>
    <row r="344" spans="2:63" s="1" customFormat="1" ht="37.9" customHeight="1">
      <c r="B344" s="19"/>
      <c r="C344" s="127" t="s">
        <v>539</v>
      </c>
      <c r="D344" s="127" t="s">
        <v>224</v>
      </c>
      <c r="E344" s="128" t="s">
        <v>488</v>
      </c>
      <c r="F344" s="129" t="s">
        <v>489</v>
      </c>
      <c r="G344" s="130" t="s">
        <v>247</v>
      </c>
      <c r="H344" s="131">
        <v>245.24700000000001</v>
      </c>
      <c r="I344" s="129" t="s">
        <v>1</v>
      </c>
      <c r="J344" s="132"/>
      <c r="K344" s="133" t="s">
        <v>1</v>
      </c>
      <c r="L344" s="134" t="s">
        <v>27</v>
      </c>
      <c r="M344" s="117">
        <v>0</v>
      </c>
      <c r="N344" s="117">
        <f>M344*H344</f>
        <v>0</v>
      </c>
      <c r="O344" s="117">
        <v>0</v>
      </c>
      <c r="P344" s="117">
        <f>O344*H344</f>
        <v>0</v>
      </c>
      <c r="Q344" s="117">
        <v>0</v>
      </c>
      <c r="R344" s="118">
        <f>Q344*H344</f>
        <v>0</v>
      </c>
      <c r="AP344" s="119" t="s">
        <v>227</v>
      </c>
      <c r="AR344" s="119" t="s">
        <v>224</v>
      </c>
      <c r="AS344" s="119" t="s">
        <v>70</v>
      </c>
      <c r="AW344" s="8" t="s">
        <v>122</v>
      </c>
      <c r="BC344" s="120" t="e">
        <f>IF(L344="základní",#REF!,0)</f>
        <v>#REF!</v>
      </c>
      <c r="BD344" s="120">
        <f>IF(L344="snížená",#REF!,0)</f>
        <v>0</v>
      </c>
      <c r="BE344" s="120">
        <f>IF(L344="zákl. přenesená",#REF!,0)</f>
        <v>0</v>
      </c>
      <c r="BF344" s="120">
        <f>IF(L344="sníž. přenesená",#REF!,0)</f>
        <v>0</v>
      </c>
      <c r="BG344" s="120">
        <f>IF(L344="nulová",#REF!,0)</f>
        <v>0</v>
      </c>
      <c r="BH344" s="8" t="s">
        <v>68</v>
      </c>
      <c r="BI344" s="120" t="e">
        <f>ROUND(#REF!*H344,2)</f>
        <v>#REF!</v>
      </c>
      <c r="BJ344" s="8" t="s">
        <v>217</v>
      </c>
      <c r="BK344" s="119" t="s">
        <v>1322</v>
      </c>
    </row>
    <row r="345" spans="2:63" s="1" customFormat="1" ht="19.5">
      <c r="B345" s="19"/>
      <c r="D345" s="121" t="s">
        <v>131</v>
      </c>
      <c r="F345" s="122" t="s">
        <v>489</v>
      </c>
      <c r="J345" s="19"/>
      <c r="K345" s="123"/>
      <c r="R345" s="40"/>
      <c r="AR345" s="8" t="s">
        <v>131</v>
      </c>
      <c r="AS345" s="8" t="s">
        <v>70</v>
      </c>
    </row>
    <row r="346" spans="2:63" s="1" customFormat="1" ht="24.2" customHeight="1">
      <c r="B346" s="19"/>
      <c r="C346" s="110" t="s">
        <v>545</v>
      </c>
      <c r="D346" s="110" t="s">
        <v>125</v>
      </c>
      <c r="E346" s="111" t="s">
        <v>492</v>
      </c>
      <c r="F346" s="112" t="s">
        <v>493</v>
      </c>
      <c r="G346" s="113" t="s">
        <v>159</v>
      </c>
      <c r="H346" s="114">
        <v>51</v>
      </c>
      <c r="I346" s="112" t="s">
        <v>151</v>
      </c>
      <c r="J346" s="19"/>
      <c r="K346" s="115" t="s">
        <v>1</v>
      </c>
      <c r="L346" s="116" t="s">
        <v>27</v>
      </c>
      <c r="M346" s="117">
        <v>0.126</v>
      </c>
      <c r="N346" s="117">
        <f>M346*H346</f>
        <v>6.4260000000000002</v>
      </c>
      <c r="O346" s="117">
        <v>1.1400000000000001E-4</v>
      </c>
      <c r="P346" s="117">
        <f>O346*H346</f>
        <v>5.8140000000000006E-3</v>
      </c>
      <c r="Q346" s="117">
        <v>0</v>
      </c>
      <c r="R346" s="118">
        <f>Q346*H346</f>
        <v>0</v>
      </c>
      <c r="AP346" s="119" t="s">
        <v>217</v>
      </c>
      <c r="AR346" s="119" t="s">
        <v>125</v>
      </c>
      <c r="AS346" s="119" t="s">
        <v>70</v>
      </c>
      <c r="AW346" s="8" t="s">
        <v>122</v>
      </c>
      <c r="BC346" s="120" t="e">
        <f>IF(L346="základní",#REF!,0)</f>
        <v>#REF!</v>
      </c>
      <c r="BD346" s="120">
        <f>IF(L346="snížená",#REF!,0)</f>
        <v>0</v>
      </c>
      <c r="BE346" s="120">
        <f>IF(L346="zákl. přenesená",#REF!,0)</f>
        <v>0</v>
      </c>
      <c r="BF346" s="120">
        <f>IF(L346="sníž. přenesená",#REF!,0)</f>
        <v>0</v>
      </c>
      <c r="BG346" s="120">
        <f>IF(L346="nulová",#REF!,0)</f>
        <v>0</v>
      </c>
      <c r="BH346" s="8" t="s">
        <v>68</v>
      </c>
      <c r="BI346" s="120" t="e">
        <f>ROUND(#REF!*H346,2)</f>
        <v>#REF!</v>
      </c>
      <c r="BJ346" s="8" t="s">
        <v>217</v>
      </c>
      <c r="BK346" s="119" t="s">
        <v>1323</v>
      </c>
    </row>
    <row r="347" spans="2:63" s="1" customFormat="1" ht="19.5">
      <c r="B347" s="19"/>
      <c r="D347" s="121" t="s">
        <v>131</v>
      </c>
      <c r="F347" s="122" t="s">
        <v>495</v>
      </c>
      <c r="J347" s="19"/>
      <c r="K347" s="123"/>
      <c r="R347" s="40"/>
      <c r="AR347" s="8" t="s">
        <v>131</v>
      </c>
      <c r="AS347" s="8" t="s">
        <v>70</v>
      </c>
    </row>
    <row r="348" spans="2:63" s="1" customFormat="1">
      <c r="B348" s="19"/>
      <c r="D348" s="125" t="s">
        <v>154</v>
      </c>
      <c r="F348" s="126" t="s">
        <v>496</v>
      </c>
      <c r="J348" s="19"/>
      <c r="K348" s="123"/>
      <c r="R348" s="40"/>
      <c r="AR348" s="8" t="s">
        <v>154</v>
      </c>
      <c r="AS348" s="8" t="s">
        <v>70</v>
      </c>
    </row>
    <row r="349" spans="2:63" s="1" customFormat="1" ht="24.2" customHeight="1">
      <c r="B349" s="19"/>
      <c r="C349" s="110" t="s">
        <v>551</v>
      </c>
      <c r="D349" s="110" t="s">
        <v>125</v>
      </c>
      <c r="E349" s="111" t="s">
        <v>498</v>
      </c>
      <c r="F349" s="112" t="s">
        <v>499</v>
      </c>
      <c r="G349" s="113" t="s">
        <v>327</v>
      </c>
      <c r="H349" s="114">
        <v>278.91699999999997</v>
      </c>
      <c r="I349" s="112" t="s">
        <v>151</v>
      </c>
      <c r="J349" s="19"/>
      <c r="K349" s="115" t="s">
        <v>1</v>
      </c>
      <c r="L349" s="116" t="s">
        <v>27</v>
      </c>
      <c r="M349" s="117">
        <v>0</v>
      </c>
      <c r="N349" s="117">
        <f>M349*H349</f>
        <v>0</v>
      </c>
      <c r="O349" s="117">
        <v>0</v>
      </c>
      <c r="P349" s="117">
        <f>O349*H349</f>
        <v>0</v>
      </c>
      <c r="Q349" s="117">
        <v>0</v>
      </c>
      <c r="R349" s="118">
        <f>Q349*H349</f>
        <v>0</v>
      </c>
      <c r="AP349" s="119" t="s">
        <v>217</v>
      </c>
      <c r="AR349" s="119" t="s">
        <v>125</v>
      </c>
      <c r="AS349" s="119" t="s">
        <v>70</v>
      </c>
      <c r="AW349" s="8" t="s">
        <v>122</v>
      </c>
      <c r="BC349" s="120" t="e">
        <f>IF(L349="základní",#REF!,0)</f>
        <v>#REF!</v>
      </c>
      <c r="BD349" s="120">
        <f>IF(L349="snížená",#REF!,0)</f>
        <v>0</v>
      </c>
      <c r="BE349" s="120">
        <f>IF(L349="zákl. přenesená",#REF!,0)</f>
        <v>0</v>
      </c>
      <c r="BF349" s="120">
        <f>IF(L349="sníž. přenesená",#REF!,0)</f>
        <v>0</v>
      </c>
      <c r="BG349" s="120">
        <f>IF(L349="nulová",#REF!,0)</f>
        <v>0</v>
      </c>
      <c r="BH349" s="8" t="s">
        <v>68</v>
      </c>
      <c r="BI349" s="120" t="e">
        <f>ROUND(#REF!*H349,2)</f>
        <v>#REF!</v>
      </c>
      <c r="BJ349" s="8" t="s">
        <v>217</v>
      </c>
      <c r="BK349" s="119" t="s">
        <v>1324</v>
      </c>
    </row>
    <row r="350" spans="2:63" s="1" customFormat="1" ht="29.25">
      <c r="B350" s="19"/>
      <c r="D350" s="121" t="s">
        <v>131</v>
      </c>
      <c r="F350" s="122" t="s">
        <v>501</v>
      </c>
      <c r="J350" s="19"/>
      <c r="K350" s="123"/>
      <c r="R350" s="40"/>
      <c r="AR350" s="8" t="s">
        <v>131</v>
      </c>
      <c r="AS350" s="8" t="s">
        <v>70</v>
      </c>
    </row>
    <row r="351" spans="2:63" s="1" customFormat="1">
      <c r="B351" s="19"/>
      <c r="D351" s="125" t="s">
        <v>154</v>
      </c>
      <c r="F351" s="126" t="s">
        <v>502</v>
      </c>
      <c r="J351" s="19"/>
      <c r="K351" s="123"/>
      <c r="R351" s="40"/>
      <c r="AR351" s="8" t="s">
        <v>154</v>
      </c>
      <c r="AS351" s="8" t="s">
        <v>70</v>
      </c>
    </row>
    <row r="352" spans="2:63" s="100" customFormat="1" ht="22.9" customHeight="1">
      <c r="B352" s="101"/>
      <c r="D352" s="102" t="s">
        <v>59</v>
      </c>
      <c r="E352" s="109" t="s">
        <v>531</v>
      </c>
      <c r="F352" s="109" t="s">
        <v>532</v>
      </c>
      <c r="J352" s="101"/>
      <c r="K352" s="104"/>
      <c r="N352" s="105">
        <f>SUM(N353:N361)</f>
        <v>424.90820199999996</v>
      </c>
      <c r="P352" s="105">
        <f>SUM(P353:P361)</f>
        <v>0.32769542699999998</v>
      </c>
      <c r="R352" s="106">
        <f>SUM(R353:R361)</f>
        <v>0</v>
      </c>
      <c r="AP352" s="102" t="s">
        <v>70</v>
      </c>
      <c r="AR352" s="107" t="s">
        <v>59</v>
      </c>
      <c r="AS352" s="107" t="s">
        <v>68</v>
      </c>
      <c r="AW352" s="102" t="s">
        <v>122</v>
      </c>
      <c r="BI352" s="108" t="e">
        <f>SUM(BI353:BI361)</f>
        <v>#REF!</v>
      </c>
    </row>
    <row r="353" spans="2:63" s="1" customFormat="1" ht="21.75" customHeight="1">
      <c r="B353" s="19"/>
      <c r="C353" s="110" t="s">
        <v>557</v>
      </c>
      <c r="D353" s="110" t="s">
        <v>125</v>
      </c>
      <c r="E353" s="111" t="s">
        <v>546</v>
      </c>
      <c r="F353" s="112" t="s">
        <v>547</v>
      </c>
      <c r="G353" s="113" t="s">
        <v>247</v>
      </c>
      <c r="H353" s="114">
        <v>707.00199999999995</v>
      </c>
      <c r="I353" s="112" t="s">
        <v>151</v>
      </c>
      <c r="J353" s="19"/>
      <c r="K353" s="115" t="s">
        <v>1</v>
      </c>
      <c r="L353" s="116" t="s">
        <v>27</v>
      </c>
      <c r="M353" s="117">
        <v>0.01</v>
      </c>
      <c r="N353" s="117">
        <f>M353*H353</f>
        <v>7.0700199999999995</v>
      </c>
      <c r="O353" s="117">
        <v>0</v>
      </c>
      <c r="P353" s="117">
        <f>O353*H353</f>
        <v>0</v>
      </c>
      <c r="Q353" s="117">
        <v>0</v>
      </c>
      <c r="R353" s="118">
        <f>Q353*H353</f>
        <v>0</v>
      </c>
      <c r="AP353" s="119" t="s">
        <v>217</v>
      </c>
      <c r="AR353" s="119" t="s">
        <v>125</v>
      </c>
      <c r="AS353" s="119" t="s">
        <v>70</v>
      </c>
      <c r="AW353" s="8" t="s">
        <v>122</v>
      </c>
      <c r="BC353" s="120" t="e">
        <f>IF(L353="základní",#REF!,0)</f>
        <v>#REF!</v>
      </c>
      <c r="BD353" s="120">
        <f>IF(L353="snížená",#REF!,0)</f>
        <v>0</v>
      </c>
      <c r="BE353" s="120">
        <f>IF(L353="zákl. přenesená",#REF!,0)</f>
        <v>0</v>
      </c>
      <c r="BF353" s="120">
        <f>IF(L353="sníž. přenesená",#REF!,0)</f>
        <v>0</v>
      </c>
      <c r="BG353" s="120">
        <f>IF(L353="nulová",#REF!,0)</f>
        <v>0</v>
      </c>
      <c r="BH353" s="8" t="s">
        <v>68</v>
      </c>
      <c r="BI353" s="120" t="e">
        <f>ROUND(#REF!*H353,2)</f>
        <v>#REF!</v>
      </c>
      <c r="BJ353" s="8" t="s">
        <v>217</v>
      </c>
      <c r="BK353" s="119" t="s">
        <v>1325</v>
      </c>
    </row>
    <row r="354" spans="2:63" s="1" customFormat="1" ht="19.5">
      <c r="B354" s="19"/>
      <c r="D354" s="121" t="s">
        <v>131</v>
      </c>
      <c r="F354" s="122" t="s">
        <v>549</v>
      </c>
      <c r="J354" s="19"/>
      <c r="K354" s="123"/>
      <c r="R354" s="40"/>
      <c r="AR354" s="8" t="s">
        <v>131</v>
      </c>
      <c r="AS354" s="8" t="s">
        <v>70</v>
      </c>
    </row>
    <row r="355" spans="2:63" s="1" customFormat="1">
      <c r="B355" s="19"/>
      <c r="D355" s="125" t="s">
        <v>154</v>
      </c>
      <c r="F355" s="126" t="s">
        <v>550</v>
      </c>
      <c r="J355" s="19"/>
      <c r="K355" s="123"/>
      <c r="R355" s="40"/>
      <c r="AR355" s="8" t="s">
        <v>154</v>
      </c>
      <c r="AS355" s="8" t="s">
        <v>70</v>
      </c>
    </row>
    <row r="356" spans="2:63" s="1" customFormat="1" ht="24.2" customHeight="1">
      <c r="B356" s="19"/>
      <c r="C356" s="110" t="s">
        <v>563</v>
      </c>
      <c r="D356" s="110" t="s">
        <v>125</v>
      </c>
      <c r="E356" s="111" t="s">
        <v>552</v>
      </c>
      <c r="F356" s="112" t="s">
        <v>553</v>
      </c>
      <c r="G356" s="113" t="s">
        <v>247</v>
      </c>
      <c r="H356" s="114">
        <v>707.00199999999995</v>
      </c>
      <c r="I356" s="112" t="s">
        <v>151</v>
      </c>
      <c r="J356" s="19"/>
      <c r="K356" s="115" t="s">
        <v>1</v>
      </c>
      <c r="L356" s="116" t="s">
        <v>27</v>
      </c>
      <c r="M356" s="117">
        <v>0.29099999999999998</v>
      </c>
      <c r="N356" s="117">
        <f>M356*H356</f>
        <v>205.73758199999997</v>
      </c>
      <c r="O356" s="117">
        <v>2.1599999999999999E-4</v>
      </c>
      <c r="P356" s="117">
        <f>O356*H356</f>
        <v>0.15271243199999998</v>
      </c>
      <c r="Q356" s="117">
        <v>0</v>
      </c>
      <c r="R356" s="118">
        <f>Q356*H356</f>
        <v>0</v>
      </c>
      <c r="AP356" s="119" t="s">
        <v>217</v>
      </c>
      <c r="AR356" s="119" t="s">
        <v>125</v>
      </c>
      <c r="AS356" s="119" t="s">
        <v>70</v>
      </c>
      <c r="AW356" s="8" t="s">
        <v>122</v>
      </c>
      <c r="BC356" s="120" t="e">
        <f>IF(L356="základní",#REF!,0)</f>
        <v>#REF!</v>
      </c>
      <c r="BD356" s="120">
        <f>IF(L356="snížená",#REF!,0)</f>
        <v>0</v>
      </c>
      <c r="BE356" s="120">
        <f>IF(L356="zákl. přenesená",#REF!,0)</f>
        <v>0</v>
      </c>
      <c r="BF356" s="120">
        <f>IF(L356="sníž. přenesená",#REF!,0)</f>
        <v>0</v>
      </c>
      <c r="BG356" s="120">
        <f>IF(L356="nulová",#REF!,0)</f>
        <v>0</v>
      </c>
      <c r="BH356" s="8" t="s">
        <v>68</v>
      </c>
      <c r="BI356" s="120" t="e">
        <f>ROUND(#REF!*H356,2)</f>
        <v>#REF!</v>
      </c>
      <c r="BJ356" s="8" t="s">
        <v>217</v>
      </c>
      <c r="BK356" s="119" t="s">
        <v>1326</v>
      </c>
    </row>
    <row r="357" spans="2:63" s="1" customFormat="1" ht="29.25">
      <c r="B357" s="19"/>
      <c r="D357" s="121" t="s">
        <v>131</v>
      </c>
      <c r="F357" s="122" t="s">
        <v>555</v>
      </c>
      <c r="J357" s="19"/>
      <c r="K357" s="123"/>
      <c r="R357" s="40"/>
      <c r="AR357" s="8" t="s">
        <v>131</v>
      </c>
      <c r="AS357" s="8" t="s">
        <v>70</v>
      </c>
    </row>
    <row r="358" spans="2:63" s="1" customFormat="1">
      <c r="B358" s="19"/>
      <c r="D358" s="125" t="s">
        <v>154</v>
      </c>
      <c r="F358" s="126" t="s">
        <v>556</v>
      </c>
      <c r="J358" s="19"/>
      <c r="K358" s="123"/>
      <c r="R358" s="40"/>
      <c r="AR358" s="8" t="s">
        <v>154</v>
      </c>
      <c r="AS358" s="8" t="s">
        <v>70</v>
      </c>
    </row>
    <row r="359" spans="2:63" s="1" customFormat="1" ht="24.2" customHeight="1">
      <c r="B359" s="19"/>
      <c r="C359" s="110" t="s">
        <v>569</v>
      </c>
      <c r="D359" s="110" t="s">
        <v>125</v>
      </c>
      <c r="E359" s="111" t="s">
        <v>558</v>
      </c>
      <c r="F359" s="112" t="s">
        <v>559</v>
      </c>
      <c r="G359" s="113" t="s">
        <v>247</v>
      </c>
      <c r="H359" s="114">
        <v>707.00199999999995</v>
      </c>
      <c r="I359" s="112" t="s">
        <v>151</v>
      </c>
      <c r="J359" s="19"/>
      <c r="K359" s="115" t="s">
        <v>1</v>
      </c>
      <c r="L359" s="116" t="s">
        <v>27</v>
      </c>
      <c r="M359" s="117">
        <v>0.3</v>
      </c>
      <c r="N359" s="117">
        <f>M359*H359</f>
        <v>212.10059999999999</v>
      </c>
      <c r="O359" s="117">
        <v>2.475E-4</v>
      </c>
      <c r="P359" s="117">
        <f>O359*H359</f>
        <v>0.17498299499999997</v>
      </c>
      <c r="Q359" s="117">
        <v>0</v>
      </c>
      <c r="R359" s="118">
        <f>Q359*H359</f>
        <v>0</v>
      </c>
      <c r="AP359" s="119" t="s">
        <v>217</v>
      </c>
      <c r="AR359" s="119" t="s">
        <v>125</v>
      </c>
      <c r="AS359" s="119" t="s">
        <v>70</v>
      </c>
      <c r="AW359" s="8" t="s">
        <v>122</v>
      </c>
      <c r="BC359" s="120" t="e">
        <f>IF(L359="základní",#REF!,0)</f>
        <v>#REF!</v>
      </c>
      <c r="BD359" s="120">
        <f>IF(L359="snížená",#REF!,0)</f>
        <v>0</v>
      </c>
      <c r="BE359" s="120">
        <f>IF(L359="zákl. přenesená",#REF!,0)</f>
        <v>0</v>
      </c>
      <c r="BF359" s="120">
        <f>IF(L359="sníž. přenesená",#REF!,0)</f>
        <v>0</v>
      </c>
      <c r="BG359" s="120">
        <f>IF(L359="nulová",#REF!,0)</f>
        <v>0</v>
      </c>
      <c r="BH359" s="8" t="s">
        <v>68</v>
      </c>
      <c r="BI359" s="120" t="e">
        <f>ROUND(#REF!*H359,2)</f>
        <v>#REF!</v>
      </c>
      <c r="BJ359" s="8" t="s">
        <v>217</v>
      </c>
      <c r="BK359" s="119" t="s">
        <v>1327</v>
      </c>
    </row>
    <row r="360" spans="2:63" s="1" customFormat="1">
      <c r="B360" s="19"/>
      <c r="D360" s="121" t="s">
        <v>131</v>
      </c>
      <c r="F360" s="122" t="s">
        <v>561</v>
      </c>
      <c r="J360" s="19"/>
      <c r="K360" s="123"/>
      <c r="R360" s="40"/>
      <c r="AR360" s="8" t="s">
        <v>131</v>
      </c>
      <c r="AS360" s="8" t="s">
        <v>70</v>
      </c>
    </row>
    <row r="361" spans="2:63" s="1" customFormat="1">
      <c r="B361" s="19"/>
      <c r="D361" s="125" t="s">
        <v>154</v>
      </c>
      <c r="F361" s="126" t="s">
        <v>562</v>
      </c>
      <c r="J361" s="19"/>
      <c r="K361" s="135"/>
      <c r="L361" s="136"/>
      <c r="M361" s="136"/>
      <c r="N361" s="136"/>
      <c r="O361" s="136"/>
      <c r="P361" s="136"/>
      <c r="Q361" s="136"/>
      <c r="R361" s="137"/>
      <c r="AR361" s="8" t="s">
        <v>154</v>
      </c>
      <c r="AS361" s="8" t="s">
        <v>70</v>
      </c>
    </row>
    <row r="362" spans="2:63" s="1" customFormat="1" ht="6.95" customHeight="1">
      <c r="B362" s="30"/>
      <c r="C362" s="31"/>
      <c r="D362" s="31"/>
      <c r="E362" s="31"/>
      <c r="F362" s="31"/>
      <c r="G362" s="31"/>
      <c r="H362" s="31"/>
      <c r="I362" s="31"/>
      <c r="J362" s="19"/>
    </row>
  </sheetData>
  <sheetProtection algorithmName="SHA-512" hashValue="aJ9IqbdiJqirULmEm7+zsWo6Ute7mEkEjmBTDjdEtlTpjEtqHesBRsIjHWLwhKD5WnalpXloyY8+HrhbFRoPGw==" saltValue="3EJ0Inol9Oniuno/GbcA7A==" spinCount="100000" sheet="1" objects="1" scenarios="1"/>
  <autoFilter ref="C130:I361" xr:uid="{00000000-0009-0000-0000-000003000000}"/>
  <mergeCells count="8">
    <mergeCell ref="E121:H121"/>
    <mergeCell ref="E123:H123"/>
    <mergeCell ref="J2:T2"/>
    <mergeCell ref="E7:H7"/>
    <mergeCell ref="E9:H9"/>
    <mergeCell ref="E27:H27"/>
    <mergeCell ref="E85:H85"/>
    <mergeCell ref="E87:H87"/>
  </mergeCells>
  <hyperlinks>
    <hyperlink ref="F139" r:id="rId1" xr:uid="{00000000-0004-0000-0300-000000000000}"/>
    <hyperlink ref="F142" r:id="rId2" xr:uid="{00000000-0004-0000-0300-000001000000}"/>
    <hyperlink ref="F148" r:id="rId3" xr:uid="{00000000-0004-0000-0300-000002000000}"/>
    <hyperlink ref="F151" r:id="rId4" xr:uid="{00000000-0004-0000-0300-000003000000}"/>
    <hyperlink ref="F155" r:id="rId5" xr:uid="{00000000-0004-0000-0300-000004000000}"/>
    <hyperlink ref="F158" r:id="rId6" xr:uid="{00000000-0004-0000-0300-000005000000}"/>
    <hyperlink ref="F161" r:id="rId7" xr:uid="{00000000-0004-0000-0300-000006000000}"/>
    <hyperlink ref="F168" r:id="rId8" xr:uid="{00000000-0004-0000-0300-000007000000}"/>
    <hyperlink ref="F176" r:id="rId9" xr:uid="{00000000-0004-0000-0300-000008000000}"/>
    <hyperlink ref="F179" r:id="rId10" xr:uid="{00000000-0004-0000-0300-000009000000}"/>
    <hyperlink ref="F182" r:id="rId11" xr:uid="{00000000-0004-0000-0300-00000A000000}"/>
    <hyperlink ref="F185" r:id="rId12" xr:uid="{00000000-0004-0000-0300-00000B000000}"/>
    <hyperlink ref="F191" r:id="rId13" xr:uid="{00000000-0004-0000-0300-00000C000000}"/>
    <hyperlink ref="F194" r:id="rId14" xr:uid="{00000000-0004-0000-0300-00000D000000}"/>
    <hyperlink ref="F197" r:id="rId15" xr:uid="{00000000-0004-0000-0300-00000E000000}"/>
    <hyperlink ref="F200" r:id="rId16" xr:uid="{00000000-0004-0000-0300-00000F000000}"/>
    <hyperlink ref="F204" r:id="rId17" xr:uid="{00000000-0004-0000-0300-000010000000}"/>
    <hyperlink ref="F207" r:id="rId18" xr:uid="{00000000-0004-0000-0300-000011000000}"/>
    <hyperlink ref="F210" r:id="rId19" xr:uid="{00000000-0004-0000-0300-000012000000}"/>
    <hyperlink ref="F213" r:id="rId20" xr:uid="{00000000-0004-0000-0300-000013000000}"/>
    <hyperlink ref="F216" r:id="rId21" xr:uid="{00000000-0004-0000-0300-000014000000}"/>
    <hyperlink ref="F219" r:id="rId22" xr:uid="{00000000-0004-0000-0300-000015000000}"/>
    <hyperlink ref="F222" r:id="rId23" xr:uid="{00000000-0004-0000-0300-000016000000}"/>
    <hyperlink ref="F225" r:id="rId24" xr:uid="{00000000-0004-0000-0300-000017000000}"/>
    <hyperlink ref="F228" r:id="rId25" xr:uid="{00000000-0004-0000-0300-000018000000}"/>
    <hyperlink ref="F236" r:id="rId26" xr:uid="{00000000-0004-0000-0300-000019000000}"/>
    <hyperlink ref="F239" r:id="rId27" xr:uid="{00000000-0004-0000-0300-00001A000000}"/>
    <hyperlink ref="F247" r:id="rId28" xr:uid="{00000000-0004-0000-0300-00001B000000}"/>
    <hyperlink ref="F250" r:id="rId29" xr:uid="{00000000-0004-0000-0300-00001C000000}"/>
    <hyperlink ref="F255" r:id="rId30" xr:uid="{00000000-0004-0000-0300-00001D000000}"/>
    <hyperlink ref="F258" r:id="rId31" xr:uid="{00000000-0004-0000-0300-00001E000000}"/>
    <hyperlink ref="F263" r:id="rId32" xr:uid="{00000000-0004-0000-0300-00001F000000}"/>
    <hyperlink ref="F266" r:id="rId33" xr:uid="{00000000-0004-0000-0300-000020000000}"/>
    <hyperlink ref="F269" r:id="rId34" xr:uid="{00000000-0004-0000-0300-000021000000}"/>
    <hyperlink ref="F274" r:id="rId35" xr:uid="{00000000-0004-0000-0300-000022000000}"/>
    <hyperlink ref="F285" r:id="rId36" xr:uid="{00000000-0004-0000-0300-000023000000}"/>
    <hyperlink ref="F288" r:id="rId37" xr:uid="{00000000-0004-0000-0300-000024000000}"/>
    <hyperlink ref="F292" r:id="rId38" xr:uid="{00000000-0004-0000-0300-000025000000}"/>
    <hyperlink ref="F297" r:id="rId39" xr:uid="{00000000-0004-0000-0300-000026000000}"/>
    <hyperlink ref="F300" r:id="rId40" xr:uid="{00000000-0004-0000-0300-000027000000}"/>
    <hyperlink ref="F303" r:id="rId41" xr:uid="{00000000-0004-0000-0300-000028000000}"/>
    <hyperlink ref="F309" r:id="rId42" xr:uid="{00000000-0004-0000-0300-000029000000}"/>
    <hyperlink ref="F312" r:id="rId43" xr:uid="{00000000-0004-0000-0300-00002A000000}"/>
    <hyperlink ref="F315" r:id="rId44" xr:uid="{00000000-0004-0000-0300-00002B000000}"/>
    <hyperlink ref="F318" r:id="rId45" xr:uid="{00000000-0004-0000-0300-00002C000000}"/>
    <hyperlink ref="F321" r:id="rId46" xr:uid="{00000000-0004-0000-0300-00002D000000}"/>
    <hyperlink ref="F324" r:id="rId47" xr:uid="{00000000-0004-0000-0300-00002E000000}"/>
    <hyperlink ref="F327" r:id="rId48" xr:uid="{00000000-0004-0000-0300-00002F000000}"/>
    <hyperlink ref="F330" r:id="rId49" xr:uid="{00000000-0004-0000-0300-000030000000}"/>
    <hyperlink ref="F333" r:id="rId50" xr:uid="{00000000-0004-0000-0300-000031000000}"/>
    <hyperlink ref="F336" r:id="rId51" xr:uid="{00000000-0004-0000-0300-000032000000}"/>
    <hyperlink ref="F339" r:id="rId52" xr:uid="{00000000-0004-0000-0300-000033000000}"/>
    <hyperlink ref="F343" r:id="rId53" xr:uid="{00000000-0004-0000-0300-000034000000}"/>
    <hyperlink ref="F348" r:id="rId54" xr:uid="{00000000-0004-0000-0300-000035000000}"/>
    <hyperlink ref="F351" r:id="rId55" xr:uid="{00000000-0004-0000-0300-000036000000}"/>
    <hyperlink ref="F355" r:id="rId56" xr:uid="{00000000-0004-0000-0300-000037000000}"/>
    <hyperlink ref="F358" r:id="rId57" xr:uid="{00000000-0004-0000-0300-000038000000}"/>
    <hyperlink ref="F361" r:id="rId58" xr:uid="{00000000-0004-0000-0300-00003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K292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9"/>
      <c r="K2" s="140"/>
      <c r="L2" s="140"/>
      <c r="M2" s="140"/>
      <c r="N2" s="140"/>
      <c r="O2" s="140"/>
      <c r="P2" s="140"/>
      <c r="Q2" s="140"/>
      <c r="R2" s="140"/>
      <c r="S2" s="140"/>
      <c r="T2" s="140"/>
      <c r="AR2" s="8" t="s">
        <v>79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1" t="str">
        <f>'Rekapitulace stavby'!K6</f>
        <v>Údržba, opravy a odstraňování závad u SPS v obvodu OŘ HKR</v>
      </c>
      <c r="F7" s="162"/>
      <c r="G7" s="162"/>
      <c r="H7" s="162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5" t="s">
        <v>1328</v>
      </c>
      <c r="F9" s="163"/>
      <c r="G9" s="163"/>
      <c r="H9" s="163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9" t="s">
        <v>1</v>
      </c>
      <c r="F27" s="149"/>
      <c r="G27" s="149"/>
      <c r="H27" s="149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ROUND((SUM(BE131:BE291)),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ROUND((SUM(BF131:BF291)),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ROUND((SUM(BG131:BG291)),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1" t="str">
        <f>E7</f>
        <v>Údržba, opravy a odstraňování závad u SPS v obvodu OŘ HKR</v>
      </c>
      <c r="F85" s="162"/>
      <c r="G85" s="162"/>
      <c r="H85" s="162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5" t="str">
        <f>E9</f>
        <v>004 - Oprava kotelny a sp...</v>
      </c>
      <c r="F87" s="163"/>
      <c r="G87" s="163"/>
      <c r="H87" s="163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575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98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99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100</v>
      </c>
      <c r="E101" s="91"/>
      <c r="F101" s="91"/>
      <c r="G101" s="91"/>
      <c r="H101" s="91"/>
      <c r="J101" s="89"/>
    </row>
    <row r="102" spans="2:10" s="84" customFormat="1" ht="24.95" customHeight="1">
      <c r="B102" s="85"/>
      <c r="D102" s="86" t="s">
        <v>1329</v>
      </c>
      <c r="E102" s="87"/>
      <c r="F102" s="87"/>
      <c r="G102" s="87"/>
      <c r="H102" s="87"/>
      <c r="J102" s="85"/>
    </row>
    <row r="103" spans="2:10" s="84" customFormat="1" ht="24.95" customHeight="1">
      <c r="B103" s="85"/>
      <c r="D103" s="86" t="s">
        <v>1330</v>
      </c>
      <c r="E103" s="87"/>
      <c r="F103" s="87"/>
      <c r="G103" s="87"/>
      <c r="H103" s="87"/>
      <c r="J103" s="85"/>
    </row>
    <row r="104" spans="2:10" s="84" customFormat="1" ht="24.95" customHeight="1">
      <c r="B104" s="85"/>
      <c r="D104" s="86" t="s">
        <v>1331</v>
      </c>
      <c r="E104" s="87"/>
      <c r="F104" s="87"/>
      <c r="G104" s="87"/>
      <c r="H104" s="87"/>
      <c r="J104" s="85"/>
    </row>
    <row r="105" spans="2:10" s="84" customFormat="1" ht="24.95" customHeight="1">
      <c r="B105" s="85"/>
      <c r="D105" s="86" t="s">
        <v>1332</v>
      </c>
      <c r="E105" s="87"/>
      <c r="F105" s="87"/>
      <c r="G105" s="87"/>
      <c r="H105" s="87"/>
      <c r="J105" s="85"/>
    </row>
    <row r="106" spans="2:10" s="84" customFormat="1" ht="24.95" customHeight="1">
      <c r="B106" s="85"/>
      <c r="D106" s="86" t="s">
        <v>101</v>
      </c>
      <c r="E106" s="87"/>
      <c r="F106" s="87"/>
      <c r="G106" s="87"/>
      <c r="H106" s="87"/>
      <c r="J106" s="85"/>
    </row>
    <row r="107" spans="2:10" s="88" customFormat="1" ht="19.899999999999999" customHeight="1">
      <c r="B107" s="89"/>
      <c r="D107" s="90" t="s">
        <v>1333</v>
      </c>
      <c r="E107" s="91"/>
      <c r="F107" s="91"/>
      <c r="G107" s="91"/>
      <c r="H107" s="91"/>
      <c r="J107" s="89"/>
    </row>
    <row r="108" spans="2:10" s="88" customFormat="1" ht="19.899999999999999" customHeight="1">
      <c r="B108" s="89"/>
      <c r="D108" s="90" t="s">
        <v>1334</v>
      </c>
      <c r="E108" s="91"/>
      <c r="F108" s="91"/>
      <c r="G108" s="91"/>
      <c r="H108" s="91"/>
      <c r="J108" s="89"/>
    </row>
    <row r="109" spans="2:10" s="88" customFormat="1" ht="19.899999999999999" customHeight="1">
      <c r="B109" s="89"/>
      <c r="D109" s="90" t="s">
        <v>1335</v>
      </c>
      <c r="E109" s="91"/>
      <c r="F109" s="91"/>
      <c r="G109" s="91"/>
      <c r="H109" s="91"/>
      <c r="J109" s="89"/>
    </row>
    <row r="110" spans="2:10" s="88" customFormat="1" ht="19.899999999999999" customHeight="1">
      <c r="B110" s="89"/>
      <c r="D110" s="90" t="s">
        <v>585</v>
      </c>
      <c r="E110" s="91"/>
      <c r="F110" s="91"/>
      <c r="G110" s="91"/>
      <c r="H110" s="91"/>
      <c r="J110" s="89"/>
    </row>
    <row r="111" spans="2:10" s="88" customFormat="1" ht="19.899999999999999" customHeight="1">
      <c r="B111" s="89"/>
      <c r="D111" s="90" t="s">
        <v>1336</v>
      </c>
      <c r="E111" s="91"/>
      <c r="F111" s="91"/>
      <c r="G111" s="91"/>
      <c r="H111" s="91"/>
      <c r="J111" s="89"/>
    </row>
    <row r="112" spans="2:10" s="1" customFormat="1" ht="21.75" customHeight="1">
      <c r="B112" s="19"/>
      <c r="J112" s="19"/>
    </row>
    <row r="113" spans="2:10" s="1" customFormat="1" ht="6.95" customHeight="1">
      <c r="B113" s="30"/>
      <c r="C113" s="31"/>
      <c r="D113" s="31"/>
      <c r="E113" s="31"/>
      <c r="F113" s="31"/>
      <c r="G113" s="31"/>
      <c r="H113" s="31"/>
      <c r="I113" s="31"/>
      <c r="J113" s="19"/>
    </row>
    <row r="117" spans="2:10" s="1" customFormat="1" ht="6.95" customHeight="1">
      <c r="B117" s="32"/>
      <c r="C117" s="33"/>
      <c r="D117" s="33"/>
      <c r="E117" s="33"/>
      <c r="F117" s="33"/>
      <c r="G117" s="33"/>
      <c r="H117" s="33"/>
      <c r="I117" s="33"/>
      <c r="J117" s="19"/>
    </row>
    <row r="118" spans="2:10" s="1" customFormat="1" ht="24.95" customHeight="1">
      <c r="B118" s="19"/>
      <c r="C118" s="12" t="s">
        <v>108</v>
      </c>
      <c r="J118" s="19"/>
    </row>
    <row r="119" spans="2:10" s="1" customFormat="1" ht="6.95" customHeight="1">
      <c r="B119" s="19"/>
      <c r="J119" s="19"/>
    </row>
    <row r="120" spans="2:10" s="1" customFormat="1" ht="12" customHeight="1">
      <c r="B120" s="19"/>
      <c r="C120" s="17" t="s">
        <v>13</v>
      </c>
      <c r="J120" s="19"/>
    </row>
    <row r="121" spans="2:10" s="1" customFormat="1" ht="16.5" customHeight="1">
      <c r="B121" s="19"/>
      <c r="E121" s="161" t="str">
        <f>E7</f>
        <v>Údržba, opravy a odstraňování závad u SPS v obvodu OŘ HKR</v>
      </c>
      <c r="F121" s="162"/>
      <c r="G121" s="162"/>
      <c r="H121" s="162"/>
      <c r="J121" s="19"/>
    </row>
    <row r="122" spans="2:10" s="1" customFormat="1" ht="12" customHeight="1">
      <c r="B122" s="19"/>
      <c r="C122" s="17" t="s">
        <v>90</v>
      </c>
      <c r="J122" s="19"/>
    </row>
    <row r="123" spans="2:10" s="1" customFormat="1" ht="16.5" customHeight="1">
      <c r="B123" s="19"/>
      <c r="E123" s="155" t="str">
        <f>E9</f>
        <v>004 - Oprava kotelny a sp...</v>
      </c>
      <c r="F123" s="163"/>
      <c r="G123" s="163"/>
      <c r="H123" s="163"/>
      <c r="J123" s="19"/>
    </row>
    <row r="124" spans="2:10" s="1" customFormat="1" ht="6.95" customHeight="1">
      <c r="B124" s="19"/>
      <c r="J124" s="19"/>
    </row>
    <row r="125" spans="2:10" s="1" customFormat="1" ht="12" customHeight="1">
      <c r="B125" s="19"/>
      <c r="C125" s="17" t="s">
        <v>16</v>
      </c>
      <c r="F125" s="15" t="str">
        <f>F12</f>
        <v xml:space="preserve"> </v>
      </c>
      <c r="J125" s="19"/>
    </row>
    <row r="126" spans="2:10" s="1" customFormat="1" ht="6.95" customHeight="1">
      <c r="B126" s="19"/>
      <c r="J126" s="19"/>
    </row>
    <row r="127" spans="2:10" s="1" customFormat="1" ht="15.2" customHeight="1">
      <c r="B127" s="19"/>
      <c r="C127" s="17" t="s">
        <v>18</v>
      </c>
      <c r="F127" s="15" t="str">
        <f>E15</f>
        <v xml:space="preserve"> </v>
      </c>
      <c r="J127" s="19"/>
    </row>
    <row r="128" spans="2:10" s="1" customFormat="1" ht="15.2" customHeight="1">
      <c r="B128" s="19"/>
      <c r="C128" s="17" t="s">
        <v>20</v>
      </c>
      <c r="F128" s="15" t="str">
        <f>IF(E18="","",E18)</f>
        <v xml:space="preserve"> </v>
      </c>
      <c r="J128" s="19"/>
    </row>
    <row r="129" spans="2:63" s="1" customFormat="1" ht="10.35" customHeight="1">
      <c r="B129" s="19"/>
      <c r="J129" s="19"/>
    </row>
    <row r="130" spans="2:63" s="92" customFormat="1" ht="29.25" customHeight="1">
      <c r="B130" s="93"/>
      <c r="C130" s="94" t="s">
        <v>109</v>
      </c>
      <c r="D130" s="95" t="s">
        <v>45</v>
      </c>
      <c r="E130" s="95" t="s">
        <v>43</v>
      </c>
      <c r="F130" s="95" t="s">
        <v>44</v>
      </c>
      <c r="G130" s="95" t="s">
        <v>110</v>
      </c>
      <c r="H130" s="95" t="s">
        <v>111</v>
      </c>
      <c r="I130" s="96" t="s">
        <v>112</v>
      </c>
      <c r="J130" s="93"/>
      <c r="K130" s="44" t="s">
        <v>1</v>
      </c>
      <c r="L130" s="45" t="s">
        <v>26</v>
      </c>
      <c r="M130" s="45" t="s">
        <v>113</v>
      </c>
      <c r="N130" s="45" t="s">
        <v>114</v>
      </c>
      <c r="O130" s="45" t="s">
        <v>115</v>
      </c>
      <c r="P130" s="45" t="s">
        <v>116</v>
      </c>
      <c r="Q130" s="45" t="s">
        <v>117</v>
      </c>
      <c r="R130" s="46" t="s">
        <v>118</v>
      </c>
    </row>
    <row r="131" spans="2:63" s="1" customFormat="1" ht="22.9" customHeight="1">
      <c r="B131" s="19"/>
      <c r="C131" s="49" t="s">
        <v>119</v>
      </c>
      <c r="J131" s="19"/>
      <c r="K131" s="47"/>
      <c r="L131" s="38"/>
      <c r="M131" s="38"/>
      <c r="N131" s="97">
        <f>N132+N200+N209+N216+N219+N228</f>
        <v>2243.336503</v>
      </c>
      <c r="O131" s="38"/>
      <c r="P131" s="97">
        <f>P132+P200+P209+P216+P219+P228</f>
        <v>32.224397063600001</v>
      </c>
      <c r="Q131" s="38"/>
      <c r="R131" s="98">
        <f>R132+R200+R209+R216+R219+R228</f>
        <v>22.630856770000001</v>
      </c>
      <c r="AR131" s="8" t="s">
        <v>59</v>
      </c>
      <c r="AS131" s="8" t="s">
        <v>95</v>
      </c>
      <c r="BI131" s="99" t="e">
        <f>BI132+BI200+BI209+BI216+BI219+BI228</f>
        <v>#REF!</v>
      </c>
    </row>
    <row r="132" spans="2:63" s="100" customFormat="1" ht="25.9" customHeight="1">
      <c r="B132" s="101"/>
      <c r="D132" s="102" t="s">
        <v>59</v>
      </c>
      <c r="E132" s="103" t="s">
        <v>120</v>
      </c>
      <c r="F132" s="103" t="s">
        <v>121</v>
      </c>
      <c r="J132" s="101"/>
      <c r="K132" s="104"/>
      <c r="N132" s="105">
        <f>N133+N146+N180+N196</f>
        <v>1406.7096410000001</v>
      </c>
      <c r="P132" s="105">
        <f>P133+P146+P180+P196</f>
        <v>28.133163600000003</v>
      </c>
      <c r="R132" s="106">
        <f>R133+R146+R180+R196</f>
        <v>18.200422</v>
      </c>
      <c r="AP132" s="102" t="s">
        <v>68</v>
      </c>
      <c r="AR132" s="107" t="s">
        <v>59</v>
      </c>
      <c r="AS132" s="107" t="s">
        <v>60</v>
      </c>
      <c r="AW132" s="102" t="s">
        <v>122</v>
      </c>
      <c r="BI132" s="108" t="e">
        <f>BI133+BI146+BI180+BI196</f>
        <v>#REF!</v>
      </c>
    </row>
    <row r="133" spans="2:63" s="100" customFormat="1" ht="22.9" customHeight="1">
      <c r="B133" s="101"/>
      <c r="D133" s="102" t="s">
        <v>59</v>
      </c>
      <c r="E133" s="109" t="s">
        <v>148</v>
      </c>
      <c r="F133" s="109" t="s">
        <v>597</v>
      </c>
      <c r="J133" s="101"/>
      <c r="K133" s="104"/>
      <c r="N133" s="105">
        <f>SUM(N134:N145)</f>
        <v>681.47160499999995</v>
      </c>
      <c r="P133" s="105">
        <f>SUM(P134:P145)</f>
        <v>28.040575500000003</v>
      </c>
      <c r="R133" s="106">
        <f>SUM(R134:R145)</f>
        <v>0</v>
      </c>
      <c r="AP133" s="102" t="s">
        <v>68</v>
      </c>
      <c r="AR133" s="107" t="s">
        <v>59</v>
      </c>
      <c r="AS133" s="107" t="s">
        <v>68</v>
      </c>
      <c r="AW133" s="102" t="s">
        <v>122</v>
      </c>
      <c r="BI133" s="108" t="e">
        <f>SUM(BI134:BI145)</f>
        <v>#REF!</v>
      </c>
    </row>
    <row r="134" spans="2:63" s="1" customFormat="1" ht="24.2" customHeight="1">
      <c r="B134" s="19"/>
      <c r="C134" s="110" t="s">
        <v>68</v>
      </c>
      <c r="D134" s="110" t="s">
        <v>125</v>
      </c>
      <c r="E134" s="111" t="s">
        <v>1337</v>
      </c>
      <c r="F134" s="112" t="s">
        <v>1338</v>
      </c>
      <c r="G134" s="113" t="s">
        <v>247</v>
      </c>
      <c r="H134" s="114">
        <v>310.30799999999999</v>
      </c>
      <c r="I134" s="112" t="s">
        <v>151</v>
      </c>
      <c r="J134" s="19"/>
      <c r="K134" s="115" t="s">
        <v>1</v>
      </c>
      <c r="L134" s="116" t="s">
        <v>27</v>
      </c>
      <c r="M134" s="117">
        <v>0.38</v>
      </c>
      <c r="N134" s="117">
        <f>M134*H134</f>
        <v>117.91704</v>
      </c>
      <c r="O134" s="117">
        <v>1.6899999999999998E-2</v>
      </c>
      <c r="P134" s="117">
        <f>O134*H134</f>
        <v>5.2442051999999997</v>
      </c>
      <c r="Q134" s="117">
        <v>0</v>
      </c>
      <c r="R134" s="118">
        <f>Q134*H134</f>
        <v>0</v>
      </c>
      <c r="AP134" s="119" t="s">
        <v>129</v>
      </c>
      <c r="AR134" s="119" t="s">
        <v>125</v>
      </c>
      <c r="AS134" s="119" t="s">
        <v>70</v>
      </c>
      <c r="AW134" s="8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8" t="s">
        <v>68</v>
      </c>
      <c r="BI134" s="120" t="e">
        <f>ROUND(#REF!*H134,2)</f>
        <v>#REF!</v>
      </c>
      <c r="BJ134" s="8" t="s">
        <v>129</v>
      </c>
      <c r="BK134" s="119" t="s">
        <v>1339</v>
      </c>
    </row>
    <row r="135" spans="2:63" s="1" customFormat="1" ht="19.5">
      <c r="B135" s="19"/>
      <c r="D135" s="121" t="s">
        <v>131</v>
      </c>
      <c r="F135" s="122" t="s">
        <v>1340</v>
      </c>
      <c r="J135" s="19"/>
      <c r="K135" s="123"/>
      <c r="R135" s="40"/>
      <c r="AR135" s="8" t="s">
        <v>131</v>
      </c>
      <c r="AS135" s="8" t="s">
        <v>70</v>
      </c>
    </row>
    <row r="136" spans="2:63" s="1" customFormat="1">
      <c r="B136" s="19"/>
      <c r="D136" s="125" t="s">
        <v>154</v>
      </c>
      <c r="F136" s="126" t="s">
        <v>1341</v>
      </c>
      <c r="J136" s="19"/>
      <c r="K136" s="123"/>
      <c r="R136" s="40"/>
      <c r="AR136" s="8" t="s">
        <v>154</v>
      </c>
      <c r="AS136" s="8" t="s">
        <v>70</v>
      </c>
    </row>
    <row r="137" spans="2:63" s="1" customFormat="1" ht="24.2" customHeight="1">
      <c r="B137" s="19"/>
      <c r="C137" s="110" t="s">
        <v>70</v>
      </c>
      <c r="D137" s="110" t="s">
        <v>125</v>
      </c>
      <c r="E137" s="111" t="s">
        <v>1342</v>
      </c>
      <c r="F137" s="112" t="s">
        <v>1343</v>
      </c>
      <c r="G137" s="113" t="s">
        <v>247</v>
      </c>
      <c r="H137" s="114">
        <v>250.833</v>
      </c>
      <c r="I137" s="112" t="s">
        <v>151</v>
      </c>
      <c r="J137" s="19"/>
      <c r="K137" s="115" t="s">
        <v>1</v>
      </c>
      <c r="L137" s="116" t="s">
        <v>27</v>
      </c>
      <c r="M137" s="117">
        <v>0.252</v>
      </c>
      <c r="N137" s="117">
        <f>M137*H137</f>
        <v>63.209916</v>
      </c>
      <c r="O137" s="117">
        <v>5.7000000000000002E-3</v>
      </c>
      <c r="P137" s="117">
        <f>O137*H137</f>
        <v>1.4297481000000001</v>
      </c>
      <c r="Q137" s="117">
        <v>0</v>
      </c>
      <c r="R137" s="118">
        <f>Q137*H137</f>
        <v>0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1344</v>
      </c>
    </row>
    <row r="138" spans="2:63" s="1" customFormat="1" ht="29.25">
      <c r="B138" s="19"/>
      <c r="D138" s="121" t="s">
        <v>131</v>
      </c>
      <c r="F138" s="122" t="s">
        <v>1345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1346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24.2" customHeight="1">
      <c r="B140" s="19"/>
      <c r="C140" s="110" t="s">
        <v>123</v>
      </c>
      <c r="D140" s="110" t="s">
        <v>125</v>
      </c>
      <c r="E140" s="111" t="s">
        <v>1347</v>
      </c>
      <c r="F140" s="112" t="s">
        <v>1348</v>
      </c>
      <c r="G140" s="113" t="s">
        <v>247</v>
      </c>
      <c r="H140" s="114">
        <v>950.11699999999996</v>
      </c>
      <c r="I140" s="112" t="s">
        <v>151</v>
      </c>
      <c r="J140" s="19"/>
      <c r="K140" s="115" t="s">
        <v>1</v>
      </c>
      <c r="L140" s="116" t="s">
        <v>27</v>
      </c>
      <c r="M140" s="117">
        <v>0.29699999999999999</v>
      </c>
      <c r="N140" s="117">
        <f>M140*H140</f>
        <v>282.18474899999995</v>
      </c>
      <c r="O140" s="117">
        <v>1.5599999999999999E-2</v>
      </c>
      <c r="P140" s="117">
        <f>O140*H140</f>
        <v>14.821825199999999</v>
      </c>
      <c r="Q140" s="117">
        <v>0</v>
      </c>
      <c r="R140" s="118">
        <f>Q140*H140</f>
        <v>0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1349</v>
      </c>
    </row>
    <row r="141" spans="2:63" s="1" customFormat="1" ht="19.5">
      <c r="B141" s="19"/>
      <c r="D141" s="121" t="s">
        <v>131</v>
      </c>
      <c r="F141" s="122" t="s">
        <v>1350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>
      <c r="B142" s="19"/>
      <c r="D142" s="125" t="s">
        <v>154</v>
      </c>
      <c r="F142" s="126" t="s">
        <v>1351</v>
      </c>
      <c r="J142" s="19"/>
      <c r="K142" s="123"/>
      <c r="R142" s="40"/>
      <c r="AR142" s="8" t="s">
        <v>154</v>
      </c>
      <c r="AS142" s="8" t="s">
        <v>70</v>
      </c>
    </row>
    <row r="143" spans="2:63" s="1" customFormat="1" ht="24.2" customHeight="1">
      <c r="B143" s="19"/>
      <c r="C143" s="110" t="s">
        <v>129</v>
      </c>
      <c r="D143" s="110" t="s">
        <v>125</v>
      </c>
      <c r="E143" s="111" t="s">
        <v>1352</v>
      </c>
      <c r="F143" s="112" t="s">
        <v>1353</v>
      </c>
      <c r="G143" s="113" t="s">
        <v>247</v>
      </c>
      <c r="H143" s="114">
        <v>1148.21</v>
      </c>
      <c r="I143" s="112" t="s">
        <v>151</v>
      </c>
      <c r="J143" s="19"/>
      <c r="K143" s="115" t="s">
        <v>1</v>
      </c>
      <c r="L143" s="116" t="s">
        <v>27</v>
      </c>
      <c r="M143" s="117">
        <v>0.19</v>
      </c>
      <c r="N143" s="117">
        <f>M143*H143</f>
        <v>218.15990000000002</v>
      </c>
      <c r="O143" s="117">
        <v>5.7000000000000002E-3</v>
      </c>
      <c r="P143" s="117">
        <f>O143*H143</f>
        <v>6.5447970000000009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70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1354</v>
      </c>
    </row>
    <row r="144" spans="2:63" s="1" customFormat="1" ht="29.25">
      <c r="B144" s="19"/>
      <c r="D144" s="121" t="s">
        <v>131</v>
      </c>
      <c r="F144" s="122" t="s">
        <v>1355</v>
      </c>
      <c r="J144" s="19"/>
      <c r="K144" s="123"/>
      <c r="R144" s="40"/>
      <c r="AR144" s="8" t="s">
        <v>131</v>
      </c>
      <c r="AS144" s="8" t="s">
        <v>70</v>
      </c>
    </row>
    <row r="145" spans="2:63" s="1" customFormat="1">
      <c r="B145" s="19"/>
      <c r="D145" s="125" t="s">
        <v>154</v>
      </c>
      <c r="F145" s="126" t="s">
        <v>1356</v>
      </c>
      <c r="J145" s="19"/>
      <c r="K145" s="123"/>
      <c r="R145" s="40"/>
      <c r="AR145" s="8" t="s">
        <v>154</v>
      </c>
      <c r="AS145" s="8" t="s">
        <v>70</v>
      </c>
    </row>
    <row r="146" spans="2:63" s="100" customFormat="1" ht="22.9" customHeight="1">
      <c r="B146" s="101"/>
      <c r="D146" s="102" t="s">
        <v>59</v>
      </c>
      <c r="E146" s="109" t="s">
        <v>136</v>
      </c>
      <c r="F146" s="109" t="s">
        <v>137</v>
      </c>
      <c r="J146" s="101"/>
      <c r="K146" s="104"/>
      <c r="N146" s="105">
        <f>SUM(N147:N179)</f>
        <v>431.29844600000001</v>
      </c>
      <c r="P146" s="105">
        <f>SUM(P147:P179)</f>
        <v>9.2588099999999993E-2</v>
      </c>
      <c r="R146" s="106">
        <f>SUM(R147:R179)</f>
        <v>18.200422</v>
      </c>
      <c r="AP146" s="102" t="s">
        <v>68</v>
      </c>
      <c r="AR146" s="107" t="s">
        <v>59</v>
      </c>
      <c r="AS146" s="107" t="s">
        <v>68</v>
      </c>
      <c r="AW146" s="102" t="s">
        <v>122</v>
      </c>
      <c r="BI146" s="108" t="e">
        <f>SUM(BI147:BI179)</f>
        <v>#REF!</v>
      </c>
    </row>
    <row r="147" spans="2:63" s="1" customFormat="1" ht="33" customHeight="1">
      <c r="B147" s="19"/>
      <c r="C147" s="110" t="s">
        <v>142</v>
      </c>
      <c r="D147" s="110" t="s">
        <v>125</v>
      </c>
      <c r="E147" s="111" t="s">
        <v>1357</v>
      </c>
      <c r="F147" s="112" t="s">
        <v>1358</v>
      </c>
      <c r="G147" s="113" t="s">
        <v>128</v>
      </c>
      <c r="H147" s="114">
        <v>243.72399999999999</v>
      </c>
      <c r="I147" s="112" t="s">
        <v>151</v>
      </c>
      <c r="J147" s="19"/>
      <c r="K147" s="115" t="s">
        <v>1</v>
      </c>
      <c r="L147" s="116" t="s">
        <v>27</v>
      </c>
      <c r="M147" s="117">
        <v>0.106</v>
      </c>
      <c r="N147" s="117">
        <f>M147*H147</f>
        <v>25.834743999999997</v>
      </c>
      <c r="O147" s="117">
        <v>0</v>
      </c>
      <c r="P147" s="117">
        <f>O147*H147</f>
        <v>0</v>
      </c>
      <c r="Q147" s="117">
        <v>0</v>
      </c>
      <c r="R147" s="118">
        <f>Q147*H147</f>
        <v>0</v>
      </c>
      <c r="AP147" s="119" t="s">
        <v>129</v>
      </c>
      <c r="AR147" s="119" t="s">
        <v>125</v>
      </c>
      <c r="AS147" s="119" t="s">
        <v>70</v>
      </c>
      <c r="AW147" s="8" t="s">
        <v>122</v>
      </c>
      <c r="BC147" s="120" t="e">
        <f>IF(L147="základní",#REF!,0)</f>
        <v>#REF!</v>
      </c>
      <c r="BD147" s="120">
        <f>IF(L147="snížená",#REF!,0)</f>
        <v>0</v>
      </c>
      <c r="BE147" s="120">
        <f>IF(L147="zákl. přenesená",#REF!,0)</f>
        <v>0</v>
      </c>
      <c r="BF147" s="120">
        <f>IF(L147="sníž. přenesená",#REF!,0)</f>
        <v>0</v>
      </c>
      <c r="BG147" s="120">
        <f>IF(L147="nulová",#REF!,0)</f>
        <v>0</v>
      </c>
      <c r="BH147" s="8" t="s">
        <v>68</v>
      </c>
      <c r="BI147" s="120" t="e">
        <f>ROUND(#REF!*H147,2)</f>
        <v>#REF!</v>
      </c>
      <c r="BJ147" s="8" t="s">
        <v>129</v>
      </c>
      <c r="BK147" s="119" t="s">
        <v>1359</v>
      </c>
    </row>
    <row r="148" spans="2:63" s="1" customFormat="1" ht="19.5">
      <c r="B148" s="19"/>
      <c r="D148" s="121" t="s">
        <v>131</v>
      </c>
      <c r="F148" s="122" t="s">
        <v>1360</v>
      </c>
      <c r="J148" s="19"/>
      <c r="K148" s="123"/>
      <c r="R148" s="40"/>
      <c r="AR148" s="8" t="s">
        <v>131</v>
      </c>
      <c r="AS148" s="8" t="s">
        <v>70</v>
      </c>
    </row>
    <row r="149" spans="2:63" s="1" customFormat="1">
      <c r="B149" s="19"/>
      <c r="D149" s="125" t="s">
        <v>154</v>
      </c>
      <c r="F149" s="126" t="s">
        <v>1361</v>
      </c>
      <c r="J149" s="19"/>
      <c r="K149" s="123"/>
      <c r="R149" s="40"/>
      <c r="AR149" s="8" t="s">
        <v>154</v>
      </c>
      <c r="AS149" s="8" t="s">
        <v>70</v>
      </c>
    </row>
    <row r="150" spans="2:63" s="1" customFormat="1" ht="37.9" customHeight="1">
      <c r="B150" s="19"/>
      <c r="C150" s="110" t="s">
        <v>148</v>
      </c>
      <c r="D150" s="110" t="s">
        <v>125</v>
      </c>
      <c r="E150" s="111" t="s">
        <v>1362</v>
      </c>
      <c r="F150" s="112" t="s">
        <v>1363</v>
      </c>
      <c r="G150" s="113" t="s">
        <v>128</v>
      </c>
      <c r="H150" s="114">
        <v>3412.1329999999998</v>
      </c>
      <c r="I150" s="112" t="s">
        <v>151</v>
      </c>
      <c r="J150" s="19"/>
      <c r="K150" s="115" t="s">
        <v>1</v>
      </c>
      <c r="L150" s="116" t="s">
        <v>27</v>
      </c>
      <c r="M150" s="117">
        <v>0</v>
      </c>
      <c r="N150" s="117">
        <f>M150*H150</f>
        <v>0</v>
      </c>
      <c r="O150" s="117">
        <v>0</v>
      </c>
      <c r="P150" s="117">
        <f>O150*H150</f>
        <v>0</v>
      </c>
      <c r="Q150" s="117">
        <v>0</v>
      </c>
      <c r="R150" s="118">
        <f>Q150*H150</f>
        <v>0</v>
      </c>
      <c r="AP150" s="119" t="s">
        <v>129</v>
      </c>
      <c r="AR150" s="119" t="s">
        <v>125</v>
      </c>
      <c r="AS150" s="119" t="s">
        <v>70</v>
      </c>
      <c r="AW150" s="8" t="s">
        <v>122</v>
      </c>
      <c r="BC150" s="120" t="e">
        <f>IF(L150="základní",#REF!,0)</f>
        <v>#REF!</v>
      </c>
      <c r="BD150" s="120">
        <f>IF(L150="snížená",#REF!,0)</f>
        <v>0</v>
      </c>
      <c r="BE150" s="120">
        <f>IF(L150="zákl. přenesená",#REF!,0)</f>
        <v>0</v>
      </c>
      <c r="BF150" s="120">
        <f>IF(L150="sníž. přenesená",#REF!,0)</f>
        <v>0</v>
      </c>
      <c r="BG150" s="120">
        <f>IF(L150="nulová",#REF!,0)</f>
        <v>0</v>
      </c>
      <c r="BH150" s="8" t="s">
        <v>68</v>
      </c>
      <c r="BI150" s="120" t="e">
        <f>ROUND(#REF!*H150,2)</f>
        <v>#REF!</v>
      </c>
      <c r="BJ150" s="8" t="s">
        <v>129</v>
      </c>
      <c r="BK150" s="119" t="s">
        <v>1364</v>
      </c>
    </row>
    <row r="151" spans="2:63" s="1" customFormat="1" ht="29.25">
      <c r="B151" s="19"/>
      <c r="D151" s="121" t="s">
        <v>131</v>
      </c>
      <c r="F151" s="122" t="s">
        <v>1365</v>
      </c>
      <c r="J151" s="19"/>
      <c r="K151" s="123"/>
      <c r="R151" s="40"/>
      <c r="AR151" s="8" t="s">
        <v>131</v>
      </c>
      <c r="AS151" s="8" t="s">
        <v>70</v>
      </c>
    </row>
    <row r="152" spans="2:63" s="1" customFormat="1">
      <c r="B152" s="19"/>
      <c r="D152" s="125" t="s">
        <v>154</v>
      </c>
      <c r="F152" s="126" t="s">
        <v>1366</v>
      </c>
      <c r="J152" s="19"/>
      <c r="K152" s="123"/>
      <c r="R152" s="40"/>
      <c r="AR152" s="8" t="s">
        <v>154</v>
      </c>
      <c r="AS152" s="8" t="s">
        <v>70</v>
      </c>
    </row>
    <row r="153" spans="2:63" s="1" customFormat="1" ht="33" customHeight="1">
      <c r="B153" s="19"/>
      <c r="C153" s="110" t="s">
        <v>156</v>
      </c>
      <c r="D153" s="110" t="s">
        <v>125</v>
      </c>
      <c r="E153" s="111" t="s">
        <v>1367</v>
      </c>
      <c r="F153" s="112" t="s">
        <v>1368</v>
      </c>
      <c r="G153" s="113" t="s">
        <v>128</v>
      </c>
      <c r="H153" s="114">
        <v>243.72399999999999</v>
      </c>
      <c r="I153" s="112" t="s">
        <v>151</v>
      </c>
      <c r="J153" s="19"/>
      <c r="K153" s="115" t="s">
        <v>1</v>
      </c>
      <c r="L153" s="116" t="s">
        <v>27</v>
      </c>
      <c r="M153" s="117">
        <v>8.8999999999999996E-2</v>
      </c>
      <c r="N153" s="117">
        <f>M153*H153</f>
        <v>21.691435999999999</v>
      </c>
      <c r="O153" s="117">
        <v>0</v>
      </c>
      <c r="P153" s="117">
        <f>O153*H153</f>
        <v>0</v>
      </c>
      <c r="Q153" s="117">
        <v>0</v>
      </c>
      <c r="R153" s="118">
        <f>Q153*H153</f>
        <v>0</v>
      </c>
      <c r="AP153" s="119" t="s">
        <v>129</v>
      </c>
      <c r="AR153" s="119" t="s">
        <v>125</v>
      </c>
      <c r="AS153" s="119" t="s">
        <v>70</v>
      </c>
      <c r="AW153" s="8" t="s">
        <v>122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8" t="s">
        <v>68</v>
      </c>
      <c r="BI153" s="120" t="e">
        <f>ROUND(#REF!*H153,2)</f>
        <v>#REF!</v>
      </c>
      <c r="BJ153" s="8" t="s">
        <v>129</v>
      </c>
      <c r="BK153" s="119" t="s">
        <v>1369</v>
      </c>
    </row>
    <row r="154" spans="2:63" s="1" customFormat="1" ht="19.5">
      <c r="B154" s="19"/>
      <c r="D154" s="121" t="s">
        <v>131</v>
      </c>
      <c r="F154" s="122" t="s">
        <v>1370</v>
      </c>
      <c r="J154" s="19"/>
      <c r="K154" s="123"/>
      <c r="R154" s="40"/>
      <c r="AR154" s="8" t="s">
        <v>131</v>
      </c>
      <c r="AS154" s="8" t="s">
        <v>70</v>
      </c>
    </row>
    <row r="155" spans="2:63" s="1" customFormat="1">
      <c r="B155" s="19"/>
      <c r="D155" s="125" t="s">
        <v>154</v>
      </c>
      <c r="F155" s="126" t="s">
        <v>1371</v>
      </c>
      <c r="J155" s="19"/>
      <c r="K155" s="123"/>
      <c r="R155" s="40"/>
      <c r="AR155" s="8" t="s">
        <v>154</v>
      </c>
      <c r="AS155" s="8" t="s">
        <v>70</v>
      </c>
    </row>
    <row r="156" spans="2:63" s="1" customFormat="1" ht="37.9" customHeight="1">
      <c r="B156" s="19"/>
      <c r="C156" s="110" t="s">
        <v>165</v>
      </c>
      <c r="D156" s="110" t="s">
        <v>125</v>
      </c>
      <c r="E156" s="111" t="s">
        <v>1372</v>
      </c>
      <c r="F156" s="112" t="s">
        <v>1373</v>
      </c>
      <c r="G156" s="113" t="s">
        <v>247</v>
      </c>
      <c r="H156" s="114">
        <v>310.30799999999999</v>
      </c>
      <c r="I156" s="112" t="s">
        <v>151</v>
      </c>
      <c r="J156" s="19"/>
      <c r="K156" s="115" t="s">
        <v>1</v>
      </c>
      <c r="L156" s="116" t="s">
        <v>27</v>
      </c>
      <c r="M156" s="117">
        <v>0.1</v>
      </c>
      <c r="N156" s="117">
        <f>M156*H156</f>
        <v>31.030799999999999</v>
      </c>
      <c r="O156" s="117">
        <v>0</v>
      </c>
      <c r="P156" s="117">
        <f>O156*H156</f>
        <v>0</v>
      </c>
      <c r="Q156" s="117">
        <v>0.01</v>
      </c>
      <c r="R156" s="118">
        <f>Q156*H156</f>
        <v>3.1030799999999998</v>
      </c>
      <c r="AP156" s="119" t="s">
        <v>129</v>
      </c>
      <c r="AR156" s="119" t="s">
        <v>125</v>
      </c>
      <c r="AS156" s="119" t="s">
        <v>70</v>
      </c>
      <c r="AW156" s="8" t="s">
        <v>122</v>
      </c>
      <c r="BC156" s="120" t="e">
        <f>IF(L156="základní",#REF!,0)</f>
        <v>#REF!</v>
      </c>
      <c r="BD156" s="120">
        <f>IF(L156="snížená",#REF!,0)</f>
        <v>0</v>
      </c>
      <c r="BE156" s="120">
        <f>IF(L156="zákl. přenesená",#REF!,0)</f>
        <v>0</v>
      </c>
      <c r="BF156" s="120">
        <f>IF(L156="sníž. přenesená",#REF!,0)</f>
        <v>0</v>
      </c>
      <c r="BG156" s="120">
        <f>IF(L156="nulová",#REF!,0)</f>
        <v>0</v>
      </c>
      <c r="BH156" s="8" t="s">
        <v>68</v>
      </c>
      <c r="BI156" s="120" t="e">
        <f>ROUND(#REF!*H156,2)</f>
        <v>#REF!</v>
      </c>
      <c r="BJ156" s="8" t="s">
        <v>129</v>
      </c>
      <c r="BK156" s="119" t="s">
        <v>1374</v>
      </c>
    </row>
    <row r="157" spans="2:63" s="1" customFormat="1" ht="19.5">
      <c r="B157" s="19"/>
      <c r="D157" s="121" t="s">
        <v>131</v>
      </c>
      <c r="F157" s="122" t="s">
        <v>1375</v>
      </c>
      <c r="J157" s="19"/>
      <c r="K157" s="123"/>
      <c r="R157" s="40"/>
      <c r="AR157" s="8" t="s">
        <v>131</v>
      </c>
      <c r="AS157" s="8" t="s">
        <v>70</v>
      </c>
    </row>
    <row r="158" spans="2:63" s="1" customFormat="1">
      <c r="B158" s="19"/>
      <c r="D158" s="125" t="s">
        <v>154</v>
      </c>
      <c r="F158" s="126" t="s">
        <v>1376</v>
      </c>
      <c r="J158" s="19"/>
      <c r="K158" s="123"/>
      <c r="R158" s="40"/>
      <c r="AR158" s="8" t="s">
        <v>154</v>
      </c>
      <c r="AS158" s="8" t="s">
        <v>70</v>
      </c>
    </row>
    <row r="159" spans="2:63" s="1" customFormat="1" ht="37.9" customHeight="1">
      <c r="B159" s="19"/>
      <c r="C159" s="110" t="s">
        <v>136</v>
      </c>
      <c r="D159" s="110" t="s">
        <v>125</v>
      </c>
      <c r="E159" s="111" t="s">
        <v>1377</v>
      </c>
      <c r="F159" s="112" t="s">
        <v>1378</v>
      </c>
      <c r="G159" s="113" t="s">
        <v>247</v>
      </c>
      <c r="H159" s="114">
        <v>950.11699999999996</v>
      </c>
      <c r="I159" s="112" t="s">
        <v>151</v>
      </c>
      <c r="J159" s="19"/>
      <c r="K159" s="115" t="s">
        <v>1</v>
      </c>
      <c r="L159" s="116" t="s">
        <v>27</v>
      </c>
      <c r="M159" s="117">
        <v>0.08</v>
      </c>
      <c r="N159" s="117">
        <f>M159*H159</f>
        <v>76.009360000000001</v>
      </c>
      <c r="O159" s="117">
        <v>0</v>
      </c>
      <c r="P159" s="117">
        <f>O159*H159</f>
        <v>0</v>
      </c>
      <c r="Q159" s="117">
        <v>0.01</v>
      </c>
      <c r="R159" s="118">
        <f>Q159*H159</f>
        <v>9.5011700000000001</v>
      </c>
      <c r="AP159" s="119" t="s">
        <v>129</v>
      </c>
      <c r="AR159" s="119" t="s">
        <v>125</v>
      </c>
      <c r="AS159" s="119" t="s">
        <v>70</v>
      </c>
      <c r="AW159" s="8" t="s">
        <v>122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8" t="s">
        <v>68</v>
      </c>
      <c r="BI159" s="120" t="e">
        <f>ROUND(#REF!*H159,2)</f>
        <v>#REF!</v>
      </c>
      <c r="BJ159" s="8" t="s">
        <v>129</v>
      </c>
      <c r="BK159" s="119" t="s">
        <v>1379</v>
      </c>
    </row>
    <row r="160" spans="2:63" s="1" customFormat="1" ht="29.25">
      <c r="B160" s="19"/>
      <c r="D160" s="121" t="s">
        <v>131</v>
      </c>
      <c r="F160" s="122" t="s">
        <v>1380</v>
      </c>
      <c r="J160" s="19"/>
      <c r="K160" s="123"/>
      <c r="R160" s="40"/>
      <c r="AR160" s="8" t="s">
        <v>131</v>
      </c>
      <c r="AS160" s="8" t="s">
        <v>70</v>
      </c>
    </row>
    <row r="161" spans="2:63" s="1" customFormat="1">
      <c r="B161" s="19"/>
      <c r="D161" s="125" t="s">
        <v>154</v>
      </c>
      <c r="F161" s="126" t="s">
        <v>1381</v>
      </c>
      <c r="J161" s="19"/>
      <c r="K161" s="123"/>
      <c r="R161" s="40"/>
      <c r="AR161" s="8" t="s">
        <v>154</v>
      </c>
      <c r="AS161" s="8" t="s">
        <v>70</v>
      </c>
    </row>
    <row r="162" spans="2:63" s="1" customFormat="1" ht="37.9" customHeight="1">
      <c r="B162" s="19"/>
      <c r="C162" s="110" t="s">
        <v>177</v>
      </c>
      <c r="D162" s="110" t="s">
        <v>125</v>
      </c>
      <c r="E162" s="111" t="s">
        <v>1382</v>
      </c>
      <c r="F162" s="112" t="s">
        <v>1383</v>
      </c>
      <c r="G162" s="113" t="s">
        <v>247</v>
      </c>
      <c r="H162" s="114">
        <v>250.833</v>
      </c>
      <c r="I162" s="112" t="s">
        <v>151</v>
      </c>
      <c r="J162" s="19"/>
      <c r="K162" s="115" t="s">
        <v>1</v>
      </c>
      <c r="L162" s="116" t="s">
        <v>27</v>
      </c>
      <c r="M162" s="117">
        <v>4.2000000000000003E-2</v>
      </c>
      <c r="N162" s="117">
        <f>M162*H162</f>
        <v>10.534986</v>
      </c>
      <c r="O162" s="117">
        <v>0</v>
      </c>
      <c r="P162" s="117">
        <f>O162*H162</f>
        <v>0</v>
      </c>
      <c r="Q162" s="117">
        <v>4.0000000000000001E-3</v>
      </c>
      <c r="R162" s="118">
        <f>Q162*H162</f>
        <v>1.0033320000000001</v>
      </c>
      <c r="AP162" s="119" t="s">
        <v>129</v>
      </c>
      <c r="AR162" s="119" t="s">
        <v>125</v>
      </c>
      <c r="AS162" s="119" t="s">
        <v>70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1384</v>
      </c>
    </row>
    <row r="163" spans="2:63" s="1" customFormat="1" ht="19.5">
      <c r="B163" s="19"/>
      <c r="D163" s="121" t="s">
        <v>131</v>
      </c>
      <c r="F163" s="122" t="s">
        <v>1385</v>
      </c>
      <c r="J163" s="19"/>
      <c r="K163" s="123"/>
      <c r="R163" s="40"/>
      <c r="AR163" s="8" t="s">
        <v>131</v>
      </c>
      <c r="AS163" s="8" t="s">
        <v>70</v>
      </c>
    </row>
    <row r="164" spans="2:63" s="1" customFormat="1">
      <c r="B164" s="19"/>
      <c r="D164" s="125" t="s">
        <v>154</v>
      </c>
      <c r="F164" s="126" t="s">
        <v>1386</v>
      </c>
      <c r="J164" s="19"/>
      <c r="K164" s="123"/>
      <c r="R164" s="40"/>
      <c r="AR164" s="8" t="s">
        <v>154</v>
      </c>
      <c r="AS164" s="8" t="s">
        <v>70</v>
      </c>
    </row>
    <row r="165" spans="2:63" s="1" customFormat="1" ht="37.9" customHeight="1">
      <c r="B165" s="19"/>
      <c r="C165" s="110" t="s">
        <v>183</v>
      </c>
      <c r="D165" s="110" t="s">
        <v>125</v>
      </c>
      <c r="E165" s="111" t="s">
        <v>1387</v>
      </c>
      <c r="F165" s="112" t="s">
        <v>1388</v>
      </c>
      <c r="G165" s="113" t="s">
        <v>247</v>
      </c>
      <c r="H165" s="114">
        <v>1148.21</v>
      </c>
      <c r="I165" s="112" t="s">
        <v>151</v>
      </c>
      <c r="J165" s="19"/>
      <c r="K165" s="115" t="s">
        <v>1</v>
      </c>
      <c r="L165" s="116" t="s">
        <v>27</v>
      </c>
      <c r="M165" s="117">
        <v>0.03</v>
      </c>
      <c r="N165" s="117">
        <f>M165*H165</f>
        <v>34.446300000000001</v>
      </c>
      <c r="O165" s="117">
        <v>0</v>
      </c>
      <c r="P165" s="117">
        <f>O165*H165</f>
        <v>0</v>
      </c>
      <c r="Q165" s="117">
        <v>4.0000000000000001E-3</v>
      </c>
      <c r="R165" s="118">
        <f>Q165*H165</f>
        <v>4.5928399999999998</v>
      </c>
      <c r="AP165" s="119" t="s">
        <v>129</v>
      </c>
      <c r="AR165" s="119" t="s">
        <v>125</v>
      </c>
      <c r="AS165" s="119" t="s">
        <v>70</v>
      </c>
      <c r="AW165" s="8" t="s">
        <v>122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8" t="s">
        <v>68</v>
      </c>
      <c r="BI165" s="120" t="e">
        <f>ROUND(#REF!*H165,2)</f>
        <v>#REF!</v>
      </c>
      <c r="BJ165" s="8" t="s">
        <v>129</v>
      </c>
      <c r="BK165" s="119" t="s">
        <v>1389</v>
      </c>
    </row>
    <row r="166" spans="2:63" s="1" customFormat="1" ht="29.25">
      <c r="B166" s="19"/>
      <c r="D166" s="121" t="s">
        <v>131</v>
      </c>
      <c r="F166" s="122" t="s">
        <v>1390</v>
      </c>
      <c r="J166" s="19"/>
      <c r="K166" s="123"/>
      <c r="R166" s="40"/>
      <c r="AR166" s="8" t="s">
        <v>131</v>
      </c>
      <c r="AS166" s="8" t="s">
        <v>70</v>
      </c>
    </row>
    <row r="167" spans="2:63" s="1" customFormat="1">
      <c r="B167" s="19"/>
      <c r="D167" s="125" t="s">
        <v>154</v>
      </c>
      <c r="F167" s="126" t="s">
        <v>1391</v>
      </c>
      <c r="J167" s="19"/>
      <c r="K167" s="123"/>
      <c r="R167" s="40"/>
      <c r="AR167" s="8" t="s">
        <v>154</v>
      </c>
      <c r="AS167" s="8" t="s">
        <v>70</v>
      </c>
    </row>
    <row r="168" spans="2:63" s="1" customFormat="1" ht="37.9" customHeight="1">
      <c r="B168" s="19"/>
      <c r="C168" s="110" t="s">
        <v>188</v>
      </c>
      <c r="D168" s="110" t="s">
        <v>125</v>
      </c>
      <c r="E168" s="111" t="s">
        <v>1392</v>
      </c>
      <c r="F168" s="112" t="s">
        <v>1393</v>
      </c>
      <c r="G168" s="113" t="s">
        <v>140</v>
      </c>
      <c r="H168" s="114">
        <v>2</v>
      </c>
      <c r="I168" s="112" t="s">
        <v>1</v>
      </c>
      <c r="J168" s="19"/>
      <c r="K168" s="115" t="s">
        <v>1</v>
      </c>
      <c r="L168" s="116" t="s">
        <v>27</v>
      </c>
      <c r="M168" s="117">
        <v>0</v>
      </c>
      <c r="N168" s="117">
        <f>M168*H168</f>
        <v>0</v>
      </c>
      <c r="O168" s="117">
        <v>0</v>
      </c>
      <c r="P168" s="117">
        <f>O168*H168</f>
        <v>0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70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1394</v>
      </c>
    </row>
    <row r="169" spans="2:63" s="1" customFormat="1" ht="29.25">
      <c r="B169" s="19"/>
      <c r="D169" s="121" t="s">
        <v>131</v>
      </c>
      <c r="F169" s="122" t="s">
        <v>1393</v>
      </c>
      <c r="J169" s="19"/>
      <c r="K169" s="123"/>
      <c r="R169" s="40"/>
      <c r="AR169" s="8" t="s">
        <v>131</v>
      </c>
      <c r="AS169" s="8" t="s">
        <v>70</v>
      </c>
    </row>
    <row r="170" spans="2:63" s="1" customFormat="1" ht="33" customHeight="1">
      <c r="B170" s="19"/>
      <c r="C170" s="110" t="s">
        <v>194</v>
      </c>
      <c r="D170" s="110" t="s">
        <v>125</v>
      </c>
      <c r="E170" s="111" t="s">
        <v>1395</v>
      </c>
      <c r="F170" s="112" t="s">
        <v>1396</v>
      </c>
      <c r="G170" s="113" t="s">
        <v>140</v>
      </c>
      <c r="H170" s="114">
        <v>2</v>
      </c>
      <c r="I170" s="112" t="s">
        <v>1</v>
      </c>
      <c r="J170" s="19"/>
      <c r="K170" s="115" t="s">
        <v>1</v>
      </c>
      <c r="L170" s="116" t="s">
        <v>27</v>
      </c>
      <c r="M170" s="117">
        <v>0</v>
      </c>
      <c r="N170" s="117">
        <f>M170*H170</f>
        <v>0</v>
      </c>
      <c r="O170" s="117">
        <v>0</v>
      </c>
      <c r="P170" s="117">
        <f>O170*H170</f>
        <v>0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70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1397</v>
      </c>
    </row>
    <row r="171" spans="2:63" s="1" customFormat="1" ht="19.5">
      <c r="B171" s="19"/>
      <c r="D171" s="121" t="s">
        <v>131</v>
      </c>
      <c r="F171" s="122" t="s">
        <v>1396</v>
      </c>
      <c r="J171" s="19"/>
      <c r="K171" s="123"/>
      <c r="R171" s="40"/>
      <c r="AR171" s="8" t="s">
        <v>131</v>
      </c>
      <c r="AS171" s="8" t="s">
        <v>70</v>
      </c>
    </row>
    <row r="172" spans="2:63" s="1" customFormat="1" ht="33" customHeight="1">
      <c r="B172" s="19"/>
      <c r="C172" s="110" t="s">
        <v>200</v>
      </c>
      <c r="D172" s="110" t="s">
        <v>125</v>
      </c>
      <c r="E172" s="111" t="s">
        <v>1398</v>
      </c>
      <c r="F172" s="112" t="s">
        <v>1399</v>
      </c>
      <c r="G172" s="113" t="s">
        <v>247</v>
      </c>
      <c r="H172" s="114">
        <v>561.14</v>
      </c>
      <c r="I172" s="112" t="s">
        <v>151</v>
      </c>
      <c r="J172" s="19"/>
      <c r="K172" s="115" t="s">
        <v>1</v>
      </c>
      <c r="L172" s="116" t="s">
        <v>27</v>
      </c>
      <c r="M172" s="117">
        <v>0.105</v>
      </c>
      <c r="N172" s="117">
        <f>M172*H172</f>
        <v>58.919699999999999</v>
      </c>
      <c r="O172" s="117">
        <v>1.2999999999999999E-4</v>
      </c>
      <c r="P172" s="117">
        <f>O172*H172</f>
        <v>7.2948199999999991E-2</v>
      </c>
      <c r="Q172" s="117">
        <v>0</v>
      </c>
      <c r="R172" s="118">
        <f>Q172*H172</f>
        <v>0</v>
      </c>
      <c r="AP172" s="119" t="s">
        <v>129</v>
      </c>
      <c r="AR172" s="119" t="s">
        <v>125</v>
      </c>
      <c r="AS172" s="119" t="s">
        <v>70</v>
      </c>
      <c r="AW172" s="8" t="s">
        <v>122</v>
      </c>
      <c r="BC172" s="120" t="e">
        <f>IF(L172="základní",#REF!,0)</f>
        <v>#REF!</v>
      </c>
      <c r="BD172" s="120">
        <f>IF(L172="snížená",#REF!,0)</f>
        <v>0</v>
      </c>
      <c r="BE172" s="120">
        <f>IF(L172="zákl. přenesená",#REF!,0)</f>
        <v>0</v>
      </c>
      <c r="BF172" s="120">
        <f>IF(L172="sníž. přenesená",#REF!,0)</f>
        <v>0</v>
      </c>
      <c r="BG172" s="120">
        <f>IF(L172="nulová",#REF!,0)</f>
        <v>0</v>
      </c>
      <c r="BH172" s="8" t="s">
        <v>68</v>
      </c>
      <c r="BI172" s="120" t="e">
        <f>ROUND(#REF!*H172,2)</f>
        <v>#REF!</v>
      </c>
      <c r="BJ172" s="8" t="s">
        <v>129</v>
      </c>
      <c r="BK172" s="119" t="s">
        <v>1400</v>
      </c>
    </row>
    <row r="173" spans="2:63" s="1" customFormat="1" ht="19.5">
      <c r="B173" s="19"/>
      <c r="D173" s="121" t="s">
        <v>131</v>
      </c>
      <c r="F173" s="122" t="s">
        <v>1401</v>
      </c>
      <c r="J173" s="19"/>
      <c r="K173" s="123"/>
      <c r="R173" s="40"/>
      <c r="AR173" s="8" t="s">
        <v>131</v>
      </c>
      <c r="AS173" s="8" t="s">
        <v>70</v>
      </c>
    </row>
    <row r="174" spans="2:63" s="1" customFormat="1">
      <c r="B174" s="19"/>
      <c r="D174" s="125" t="s">
        <v>154</v>
      </c>
      <c r="F174" s="126" t="s">
        <v>1402</v>
      </c>
      <c r="J174" s="19"/>
      <c r="K174" s="123"/>
      <c r="R174" s="40"/>
      <c r="AR174" s="8" t="s">
        <v>154</v>
      </c>
      <c r="AS174" s="8" t="s">
        <v>70</v>
      </c>
    </row>
    <row r="175" spans="2:63" s="1" customFormat="1" ht="24.2" customHeight="1">
      <c r="B175" s="19"/>
      <c r="C175" s="110" t="s">
        <v>7</v>
      </c>
      <c r="D175" s="110" t="s">
        <v>125</v>
      </c>
      <c r="E175" s="111" t="s">
        <v>1403</v>
      </c>
      <c r="F175" s="112" t="s">
        <v>1404</v>
      </c>
      <c r="G175" s="113" t="s">
        <v>247</v>
      </c>
      <c r="H175" s="114">
        <v>561.14</v>
      </c>
      <c r="I175" s="112" t="s">
        <v>151</v>
      </c>
      <c r="J175" s="19"/>
      <c r="K175" s="115" t="s">
        <v>1</v>
      </c>
      <c r="L175" s="116" t="s">
        <v>27</v>
      </c>
      <c r="M175" s="117">
        <v>0.308</v>
      </c>
      <c r="N175" s="117">
        <f>M175*H175</f>
        <v>172.83112</v>
      </c>
      <c r="O175" s="117">
        <v>3.4999999999999997E-5</v>
      </c>
      <c r="P175" s="117">
        <f>O175*H175</f>
        <v>1.9639899999999998E-2</v>
      </c>
      <c r="Q175" s="117">
        <v>0</v>
      </c>
      <c r="R175" s="118">
        <f>Q175*H175</f>
        <v>0</v>
      </c>
      <c r="AP175" s="119" t="s">
        <v>129</v>
      </c>
      <c r="AR175" s="119" t="s">
        <v>125</v>
      </c>
      <c r="AS175" s="119" t="s">
        <v>70</v>
      </c>
      <c r="AW175" s="8" t="s">
        <v>122</v>
      </c>
      <c r="BC175" s="120" t="e">
        <f>IF(L175="základní",#REF!,0)</f>
        <v>#REF!</v>
      </c>
      <c r="BD175" s="120">
        <f>IF(L175="snížená",#REF!,0)</f>
        <v>0</v>
      </c>
      <c r="BE175" s="120">
        <f>IF(L175="zákl. přenesená",#REF!,0)</f>
        <v>0</v>
      </c>
      <c r="BF175" s="120">
        <f>IF(L175="sníž. přenesená",#REF!,0)</f>
        <v>0</v>
      </c>
      <c r="BG175" s="120">
        <f>IF(L175="nulová",#REF!,0)</f>
        <v>0</v>
      </c>
      <c r="BH175" s="8" t="s">
        <v>68</v>
      </c>
      <c r="BI175" s="120" t="e">
        <f>ROUND(#REF!*H175,2)</f>
        <v>#REF!</v>
      </c>
      <c r="BJ175" s="8" t="s">
        <v>129</v>
      </c>
      <c r="BK175" s="119" t="s">
        <v>1405</v>
      </c>
    </row>
    <row r="176" spans="2:63" s="1" customFormat="1" ht="19.5">
      <c r="B176" s="19"/>
      <c r="D176" s="121" t="s">
        <v>131</v>
      </c>
      <c r="F176" s="122" t="s">
        <v>1406</v>
      </c>
      <c r="J176" s="19"/>
      <c r="K176" s="123"/>
      <c r="R176" s="40"/>
      <c r="AR176" s="8" t="s">
        <v>131</v>
      </c>
      <c r="AS176" s="8" t="s">
        <v>70</v>
      </c>
    </row>
    <row r="177" spans="2:63" s="1" customFormat="1">
      <c r="B177" s="19"/>
      <c r="D177" s="125" t="s">
        <v>154</v>
      </c>
      <c r="F177" s="126" t="s">
        <v>1407</v>
      </c>
      <c r="J177" s="19"/>
      <c r="K177" s="123"/>
      <c r="R177" s="40"/>
      <c r="AR177" s="8" t="s">
        <v>154</v>
      </c>
      <c r="AS177" s="8" t="s">
        <v>70</v>
      </c>
    </row>
    <row r="178" spans="2:63" s="1" customFormat="1" ht="24.2" customHeight="1">
      <c r="B178" s="19"/>
      <c r="C178" s="110" t="s">
        <v>217</v>
      </c>
      <c r="D178" s="110" t="s">
        <v>125</v>
      </c>
      <c r="E178" s="111" t="s">
        <v>143</v>
      </c>
      <c r="F178" s="112" t="s">
        <v>144</v>
      </c>
      <c r="G178" s="113" t="s">
        <v>128</v>
      </c>
      <c r="H178" s="114">
        <v>50.776000000000003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1408</v>
      </c>
    </row>
    <row r="179" spans="2:63" s="1" customFormat="1" ht="19.5">
      <c r="B179" s="19"/>
      <c r="D179" s="121" t="s">
        <v>131</v>
      </c>
      <c r="F179" s="122" t="s">
        <v>144</v>
      </c>
      <c r="J179" s="19"/>
      <c r="K179" s="123"/>
      <c r="R179" s="40"/>
      <c r="AR179" s="8" t="s">
        <v>131</v>
      </c>
      <c r="AS179" s="8" t="s">
        <v>70</v>
      </c>
    </row>
    <row r="180" spans="2:63" s="100" customFormat="1" ht="22.9" customHeight="1">
      <c r="B180" s="101"/>
      <c r="D180" s="102" t="s">
        <v>59</v>
      </c>
      <c r="E180" s="109" t="s">
        <v>163</v>
      </c>
      <c r="F180" s="109" t="s">
        <v>164</v>
      </c>
      <c r="J180" s="101"/>
      <c r="K180" s="104"/>
      <c r="N180" s="105">
        <f>SUM(N181:N195)</f>
        <v>270.55857400000002</v>
      </c>
      <c r="P180" s="105">
        <f>SUM(P181:P195)</f>
        <v>0</v>
      </c>
      <c r="R180" s="106">
        <f>SUM(R181:R195)</f>
        <v>0</v>
      </c>
      <c r="AP180" s="102" t="s">
        <v>68</v>
      </c>
      <c r="AR180" s="107" t="s">
        <v>59</v>
      </c>
      <c r="AS180" s="107" t="s">
        <v>68</v>
      </c>
      <c r="AW180" s="102" t="s">
        <v>122</v>
      </c>
      <c r="BI180" s="108" t="e">
        <f>SUM(BI181:BI195)</f>
        <v>#REF!</v>
      </c>
    </row>
    <row r="181" spans="2:63" s="1" customFormat="1" ht="24.2" customHeight="1">
      <c r="B181" s="19"/>
      <c r="C181" s="110" t="s">
        <v>223</v>
      </c>
      <c r="D181" s="110" t="s">
        <v>125</v>
      </c>
      <c r="E181" s="111" t="s">
        <v>1409</v>
      </c>
      <c r="F181" s="112" t="s">
        <v>1410</v>
      </c>
      <c r="G181" s="113" t="s">
        <v>168</v>
      </c>
      <c r="H181" s="114">
        <v>101.752</v>
      </c>
      <c r="I181" s="112" t="s">
        <v>151</v>
      </c>
      <c r="J181" s="19"/>
      <c r="K181" s="115" t="s">
        <v>1</v>
      </c>
      <c r="L181" s="116" t="s">
        <v>27</v>
      </c>
      <c r="M181" s="117">
        <v>2.42</v>
      </c>
      <c r="N181" s="117">
        <f>M181*H181</f>
        <v>246.23983999999999</v>
      </c>
      <c r="O181" s="117">
        <v>0</v>
      </c>
      <c r="P181" s="117">
        <f>O181*H181</f>
        <v>0</v>
      </c>
      <c r="Q181" s="117">
        <v>0</v>
      </c>
      <c r="R181" s="118">
        <f>Q181*H181</f>
        <v>0</v>
      </c>
      <c r="AP181" s="119" t="s">
        <v>129</v>
      </c>
      <c r="AR181" s="119" t="s">
        <v>125</v>
      </c>
      <c r="AS181" s="119" t="s">
        <v>70</v>
      </c>
      <c r="AW181" s="8" t="s">
        <v>122</v>
      </c>
      <c r="BC181" s="120" t="e">
        <f>IF(L181="základní",#REF!,0)</f>
        <v>#REF!</v>
      </c>
      <c r="BD181" s="120">
        <f>IF(L181="snížená",#REF!,0)</f>
        <v>0</v>
      </c>
      <c r="BE181" s="120">
        <f>IF(L181="zákl. přenesená",#REF!,0)</f>
        <v>0</v>
      </c>
      <c r="BF181" s="120">
        <f>IF(L181="sníž. přenesená",#REF!,0)</f>
        <v>0</v>
      </c>
      <c r="BG181" s="120">
        <f>IF(L181="nulová",#REF!,0)</f>
        <v>0</v>
      </c>
      <c r="BH181" s="8" t="s">
        <v>68</v>
      </c>
      <c r="BI181" s="120" t="e">
        <f>ROUND(#REF!*H181,2)</f>
        <v>#REF!</v>
      </c>
      <c r="BJ181" s="8" t="s">
        <v>129</v>
      </c>
      <c r="BK181" s="119" t="s">
        <v>1411</v>
      </c>
    </row>
    <row r="182" spans="2:63" s="1" customFormat="1" ht="19.5">
      <c r="B182" s="19"/>
      <c r="D182" s="121" t="s">
        <v>131</v>
      </c>
      <c r="F182" s="122" t="s">
        <v>1412</v>
      </c>
      <c r="J182" s="19"/>
      <c r="K182" s="123"/>
      <c r="R182" s="40"/>
      <c r="AR182" s="8" t="s">
        <v>131</v>
      </c>
      <c r="AS182" s="8" t="s">
        <v>70</v>
      </c>
    </row>
    <row r="183" spans="2:63" s="1" customFormat="1">
      <c r="B183" s="19"/>
      <c r="D183" s="125" t="s">
        <v>154</v>
      </c>
      <c r="F183" s="126" t="s">
        <v>1413</v>
      </c>
      <c r="J183" s="19"/>
      <c r="K183" s="123"/>
      <c r="R183" s="40"/>
      <c r="AR183" s="8" t="s">
        <v>154</v>
      </c>
      <c r="AS183" s="8" t="s">
        <v>70</v>
      </c>
    </row>
    <row r="184" spans="2:63" s="1" customFormat="1" ht="24.2" customHeight="1">
      <c r="B184" s="19"/>
      <c r="C184" s="110" t="s">
        <v>229</v>
      </c>
      <c r="D184" s="110" t="s">
        <v>125</v>
      </c>
      <c r="E184" s="111" t="s">
        <v>172</v>
      </c>
      <c r="F184" s="112" t="s">
        <v>173</v>
      </c>
      <c r="G184" s="113" t="s">
        <v>168</v>
      </c>
      <c r="H184" s="114">
        <v>101.752</v>
      </c>
      <c r="I184" s="112" t="s">
        <v>151</v>
      </c>
      <c r="J184" s="19"/>
      <c r="K184" s="115" t="s">
        <v>1</v>
      </c>
      <c r="L184" s="116" t="s">
        <v>27</v>
      </c>
      <c r="M184" s="117">
        <v>0.125</v>
      </c>
      <c r="N184" s="117">
        <f>M184*H184</f>
        <v>12.718999999999999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70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1414</v>
      </c>
    </row>
    <row r="185" spans="2:63" s="1" customFormat="1" ht="19.5">
      <c r="B185" s="19"/>
      <c r="D185" s="121" t="s">
        <v>131</v>
      </c>
      <c r="F185" s="122" t="s">
        <v>175</v>
      </c>
      <c r="J185" s="19"/>
      <c r="K185" s="123"/>
      <c r="R185" s="40"/>
      <c r="AR185" s="8" t="s">
        <v>131</v>
      </c>
      <c r="AS185" s="8" t="s">
        <v>70</v>
      </c>
    </row>
    <row r="186" spans="2:63" s="1" customFormat="1">
      <c r="B186" s="19"/>
      <c r="D186" s="125" t="s">
        <v>154</v>
      </c>
      <c r="F186" s="126" t="s">
        <v>176</v>
      </c>
      <c r="J186" s="19"/>
      <c r="K186" s="123"/>
      <c r="R186" s="40"/>
      <c r="AR186" s="8" t="s">
        <v>154</v>
      </c>
      <c r="AS186" s="8" t="s">
        <v>70</v>
      </c>
    </row>
    <row r="187" spans="2:63" s="1" customFormat="1" ht="24.2" customHeight="1">
      <c r="B187" s="19"/>
      <c r="C187" s="110" t="s">
        <v>235</v>
      </c>
      <c r="D187" s="110" t="s">
        <v>125</v>
      </c>
      <c r="E187" s="111" t="s">
        <v>178</v>
      </c>
      <c r="F187" s="112" t="s">
        <v>179</v>
      </c>
      <c r="G187" s="113" t="s">
        <v>168</v>
      </c>
      <c r="H187" s="114">
        <v>1933.289</v>
      </c>
      <c r="I187" s="112" t="s">
        <v>151</v>
      </c>
      <c r="J187" s="19"/>
      <c r="K187" s="115" t="s">
        <v>1</v>
      </c>
      <c r="L187" s="116" t="s">
        <v>27</v>
      </c>
      <c r="M187" s="117">
        <v>6.0000000000000001E-3</v>
      </c>
      <c r="N187" s="117">
        <f>M187*H187</f>
        <v>11.599734</v>
      </c>
      <c r="O187" s="117">
        <v>0</v>
      </c>
      <c r="P187" s="117">
        <f>O187*H187</f>
        <v>0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70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1415</v>
      </c>
    </row>
    <row r="188" spans="2:63" s="1" customFormat="1" ht="29.25">
      <c r="B188" s="19"/>
      <c r="D188" s="121" t="s">
        <v>131</v>
      </c>
      <c r="F188" s="122" t="s">
        <v>181</v>
      </c>
      <c r="J188" s="19"/>
      <c r="K188" s="123"/>
      <c r="R188" s="40"/>
      <c r="AR188" s="8" t="s">
        <v>131</v>
      </c>
      <c r="AS188" s="8" t="s">
        <v>70</v>
      </c>
    </row>
    <row r="189" spans="2:63" s="1" customFormat="1">
      <c r="B189" s="19"/>
      <c r="D189" s="125" t="s">
        <v>154</v>
      </c>
      <c r="F189" s="126" t="s">
        <v>182</v>
      </c>
      <c r="J189" s="19"/>
      <c r="K189" s="123"/>
      <c r="R189" s="40"/>
      <c r="AR189" s="8" t="s">
        <v>154</v>
      </c>
      <c r="AS189" s="8" t="s">
        <v>70</v>
      </c>
    </row>
    <row r="190" spans="2:63" s="1" customFormat="1" ht="24.2" customHeight="1">
      <c r="B190" s="19"/>
      <c r="C190" s="110" t="s">
        <v>241</v>
      </c>
      <c r="D190" s="110" t="s">
        <v>125</v>
      </c>
      <c r="E190" s="111" t="s">
        <v>184</v>
      </c>
      <c r="F190" s="112" t="s">
        <v>185</v>
      </c>
      <c r="G190" s="113" t="s">
        <v>168</v>
      </c>
      <c r="H190" s="114">
        <v>6.1029999999999998</v>
      </c>
      <c r="I190" s="112" t="s">
        <v>1</v>
      </c>
      <c r="J190" s="19"/>
      <c r="K190" s="115" t="s">
        <v>1</v>
      </c>
      <c r="L190" s="116" t="s">
        <v>27</v>
      </c>
      <c r="M190" s="117">
        <v>0</v>
      </c>
      <c r="N190" s="117">
        <f>M190*H190</f>
        <v>0</v>
      </c>
      <c r="O190" s="117">
        <v>0</v>
      </c>
      <c r="P190" s="117">
        <f>O190*H190</f>
        <v>0</v>
      </c>
      <c r="Q190" s="117">
        <v>0</v>
      </c>
      <c r="R190" s="118">
        <f>Q190*H190</f>
        <v>0</v>
      </c>
      <c r="AP190" s="119" t="s">
        <v>129</v>
      </c>
      <c r="AR190" s="119" t="s">
        <v>125</v>
      </c>
      <c r="AS190" s="119" t="s">
        <v>70</v>
      </c>
      <c r="AW190" s="8" t="s">
        <v>122</v>
      </c>
      <c r="BC190" s="120" t="e">
        <f>IF(L190="základní",#REF!,0)</f>
        <v>#REF!</v>
      </c>
      <c r="BD190" s="120">
        <f>IF(L190="snížená",#REF!,0)</f>
        <v>0</v>
      </c>
      <c r="BE190" s="120">
        <f>IF(L190="zákl. přenesená",#REF!,0)</f>
        <v>0</v>
      </c>
      <c r="BF190" s="120">
        <f>IF(L190="sníž. přenesená",#REF!,0)</f>
        <v>0</v>
      </c>
      <c r="BG190" s="120">
        <f>IF(L190="nulová",#REF!,0)</f>
        <v>0</v>
      </c>
      <c r="BH190" s="8" t="s">
        <v>68</v>
      </c>
      <c r="BI190" s="120" t="e">
        <f>ROUND(#REF!*H190,2)</f>
        <v>#REF!</v>
      </c>
      <c r="BJ190" s="8" t="s">
        <v>129</v>
      </c>
      <c r="BK190" s="119" t="s">
        <v>1416</v>
      </c>
    </row>
    <row r="191" spans="2:63" s="1" customFormat="1" ht="19.5">
      <c r="B191" s="19"/>
      <c r="D191" s="121" t="s">
        <v>131</v>
      </c>
      <c r="F191" s="122" t="s">
        <v>185</v>
      </c>
      <c r="J191" s="19"/>
      <c r="K191" s="123"/>
      <c r="R191" s="40"/>
      <c r="AR191" s="8" t="s">
        <v>131</v>
      </c>
      <c r="AS191" s="8" t="s">
        <v>70</v>
      </c>
    </row>
    <row r="192" spans="2:63" s="1" customFormat="1" ht="58.5">
      <c r="B192" s="19"/>
      <c r="D192" s="121" t="s">
        <v>146</v>
      </c>
      <c r="F192" s="124" t="s">
        <v>187</v>
      </c>
      <c r="J192" s="19"/>
      <c r="K192" s="123"/>
      <c r="R192" s="40"/>
      <c r="AR192" s="8" t="s">
        <v>146</v>
      </c>
      <c r="AS192" s="8" t="s">
        <v>70</v>
      </c>
    </row>
    <row r="193" spans="2:63" s="1" customFormat="1" ht="33" customHeight="1">
      <c r="B193" s="19"/>
      <c r="C193" s="110" t="s">
        <v>6</v>
      </c>
      <c r="D193" s="110" t="s">
        <v>125</v>
      </c>
      <c r="E193" s="111" t="s">
        <v>201</v>
      </c>
      <c r="F193" s="112" t="s">
        <v>202</v>
      </c>
      <c r="G193" s="113" t="s">
        <v>168</v>
      </c>
      <c r="H193" s="114">
        <v>101.752</v>
      </c>
      <c r="I193" s="112" t="s">
        <v>151</v>
      </c>
      <c r="J193" s="19"/>
      <c r="K193" s="115" t="s">
        <v>1</v>
      </c>
      <c r="L193" s="116" t="s">
        <v>27</v>
      </c>
      <c r="M193" s="117">
        <v>0</v>
      </c>
      <c r="N193" s="117">
        <f>M193*H193</f>
        <v>0</v>
      </c>
      <c r="O193" s="117">
        <v>0</v>
      </c>
      <c r="P193" s="117">
        <f>O193*H193</f>
        <v>0</v>
      </c>
      <c r="Q193" s="117">
        <v>0</v>
      </c>
      <c r="R193" s="118">
        <f>Q193*H193</f>
        <v>0</v>
      </c>
      <c r="AP193" s="119" t="s">
        <v>129</v>
      </c>
      <c r="AR193" s="119" t="s">
        <v>125</v>
      </c>
      <c r="AS193" s="119" t="s">
        <v>70</v>
      </c>
      <c r="AW193" s="8" t="s">
        <v>122</v>
      </c>
      <c r="BC193" s="120" t="e">
        <f>IF(L193="základní",#REF!,0)</f>
        <v>#REF!</v>
      </c>
      <c r="BD193" s="120">
        <f>IF(L193="snížená",#REF!,0)</f>
        <v>0</v>
      </c>
      <c r="BE193" s="120">
        <f>IF(L193="zákl. přenesená",#REF!,0)</f>
        <v>0</v>
      </c>
      <c r="BF193" s="120">
        <f>IF(L193="sníž. přenesená",#REF!,0)</f>
        <v>0</v>
      </c>
      <c r="BG193" s="120">
        <f>IF(L193="nulová",#REF!,0)</f>
        <v>0</v>
      </c>
      <c r="BH193" s="8" t="s">
        <v>68</v>
      </c>
      <c r="BI193" s="120" t="e">
        <f>ROUND(#REF!*H193,2)</f>
        <v>#REF!</v>
      </c>
      <c r="BJ193" s="8" t="s">
        <v>129</v>
      </c>
      <c r="BK193" s="119" t="s">
        <v>1417</v>
      </c>
    </row>
    <row r="194" spans="2:63" s="1" customFormat="1" ht="29.25">
      <c r="B194" s="19"/>
      <c r="D194" s="121" t="s">
        <v>131</v>
      </c>
      <c r="F194" s="122" t="s">
        <v>204</v>
      </c>
      <c r="J194" s="19"/>
      <c r="K194" s="123"/>
      <c r="R194" s="40"/>
      <c r="AR194" s="8" t="s">
        <v>131</v>
      </c>
      <c r="AS194" s="8" t="s">
        <v>70</v>
      </c>
    </row>
    <row r="195" spans="2:63" s="1" customFormat="1">
      <c r="B195" s="19"/>
      <c r="D195" s="125" t="s">
        <v>154</v>
      </c>
      <c r="F195" s="126" t="s">
        <v>205</v>
      </c>
      <c r="J195" s="19"/>
      <c r="K195" s="123"/>
      <c r="R195" s="40"/>
      <c r="AR195" s="8" t="s">
        <v>154</v>
      </c>
      <c r="AS195" s="8" t="s">
        <v>70</v>
      </c>
    </row>
    <row r="196" spans="2:63" s="100" customFormat="1" ht="22.9" customHeight="1">
      <c r="B196" s="101"/>
      <c r="D196" s="102" t="s">
        <v>59</v>
      </c>
      <c r="E196" s="109" t="s">
        <v>206</v>
      </c>
      <c r="F196" s="109" t="s">
        <v>207</v>
      </c>
      <c r="J196" s="101"/>
      <c r="K196" s="104"/>
      <c r="N196" s="105">
        <f>SUM(N197:N199)</f>
        <v>23.381015999999999</v>
      </c>
      <c r="P196" s="105">
        <f>SUM(P197:P199)</f>
        <v>0</v>
      </c>
      <c r="R196" s="106">
        <f>SUM(R197:R199)</f>
        <v>0</v>
      </c>
      <c r="AP196" s="102" t="s">
        <v>68</v>
      </c>
      <c r="AR196" s="107" t="s">
        <v>59</v>
      </c>
      <c r="AS196" s="107" t="s">
        <v>68</v>
      </c>
      <c r="AW196" s="102" t="s">
        <v>122</v>
      </c>
      <c r="BI196" s="108" t="e">
        <f>SUM(BI197:BI199)</f>
        <v>#REF!</v>
      </c>
    </row>
    <row r="197" spans="2:63" s="1" customFormat="1" ht="16.5" customHeight="1">
      <c r="B197" s="19"/>
      <c r="C197" s="110" t="s">
        <v>251</v>
      </c>
      <c r="D197" s="110" t="s">
        <v>125</v>
      </c>
      <c r="E197" s="111" t="s">
        <v>1418</v>
      </c>
      <c r="F197" s="112" t="s">
        <v>1419</v>
      </c>
      <c r="G197" s="113" t="s">
        <v>168</v>
      </c>
      <c r="H197" s="114">
        <v>28.135999999999999</v>
      </c>
      <c r="I197" s="112" t="s">
        <v>151</v>
      </c>
      <c r="J197" s="19"/>
      <c r="K197" s="115" t="s">
        <v>1</v>
      </c>
      <c r="L197" s="116" t="s">
        <v>27</v>
      </c>
      <c r="M197" s="117">
        <v>0.83099999999999996</v>
      </c>
      <c r="N197" s="117">
        <f>M197*H197</f>
        <v>23.381015999999999</v>
      </c>
      <c r="O197" s="117">
        <v>0</v>
      </c>
      <c r="P197" s="117">
        <f>O197*H197</f>
        <v>0</v>
      </c>
      <c r="Q197" s="117">
        <v>0</v>
      </c>
      <c r="R197" s="118">
        <f>Q197*H197</f>
        <v>0</v>
      </c>
      <c r="AP197" s="119" t="s">
        <v>129</v>
      </c>
      <c r="AR197" s="119" t="s">
        <v>125</v>
      </c>
      <c r="AS197" s="119" t="s">
        <v>70</v>
      </c>
      <c r="AW197" s="8" t="s">
        <v>122</v>
      </c>
      <c r="BC197" s="120" t="e">
        <f>IF(L197="základní",#REF!,0)</f>
        <v>#REF!</v>
      </c>
      <c r="BD197" s="120">
        <f>IF(L197="snížená",#REF!,0)</f>
        <v>0</v>
      </c>
      <c r="BE197" s="120">
        <f>IF(L197="zákl. přenesená",#REF!,0)</f>
        <v>0</v>
      </c>
      <c r="BF197" s="120">
        <f>IF(L197="sníž. přenesená",#REF!,0)</f>
        <v>0</v>
      </c>
      <c r="BG197" s="120">
        <f>IF(L197="nulová",#REF!,0)</f>
        <v>0</v>
      </c>
      <c r="BH197" s="8" t="s">
        <v>68</v>
      </c>
      <c r="BI197" s="120" t="e">
        <f>ROUND(#REF!*H197,2)</f>
        <v>#REF!</v>
      </c>
      <c r="BJ197" s="8" t="s">
        <v>129</v>
      </c>
      <c r="BK197" s="119" t="s">
        <v>1420</v>
      </c>
    </row>
    <row r="198" spans="2:63" s="1" customFormat="1" ht="39">
      <c r="B198" s="19"/>
      <c r="D198" s="121" t="s">
        <v>131</v>
      </c>
      <c r="F198" s="122" t="s">
        <v>1421</v>
      </c>
      <c r="J198" s="19"/>
      <c r="K198" s="123"/>
      <c r="R198" s="40"/>
      <c r="AR198" s="8" t="s">
        <v>131</v>
      </c>
      <c r="AS198" s="8" t="s">
        <v>70</v>
      </c>
    </row>
    <row r="199" spans="2:63" s="1" customFormat="1">
      <c r="B199" s="19"/>
      <c r="D199" s="125" t="s">
        <v>154</v>
      </c>
      <c r="F199" s="126" t="s">
        <v>1422</v>
      </c>
      <c r="J199" s="19"/>
      <c r="K199" s="123"/>
      <c r="R199" s="40"/>
      <c r="AR199" s="8" t="s">
        <v>154</v>
      </c>
      <c r="AS199" s="8" t="s">
        <v>70</v>
      </c>
    </row>
    <row r="200" spans="2:63" s="100" customFormat="1" ht="25.9" customHeight="1">
      <c r="B200" s="101"/>
      <c r="D200" s="102" t="s">
        <v>59</v>
      </c>
      <c r="E200" s="103" t="s">
        <v>1423</v>
      </c>
      <c r="F200" s="103" t="s">
        <v>1424</v>
      </c>
      <c r="J200" s="101"/>
      <c r="K200" s="104"/>
      <c r="N200" s="105">
        <f>SUM(N201:N208)</f>
        <v>0</v>
      </c>
      <c r="P200" s="105">
        <f>SUM(P201:P208)</f>
        <v>0</v>
      </c>
      <c r="R200" s="106">
        <f>SUM(R201:R208)</f>
        <v>0</v>
      </c>
      <c r="AP200" s="102" t="s">
        <v>68</v>
      </c>
      <c r="AR200" s="107" t="s">
        <v>59</v>
      </c>
      <c r="AS200" s="107" t="s">
        <v>60</v>
      </c>
      <c r="AW200" s="102" t="s">
        <v>122</v>
      </c>
      <c r="BI200" s="108" t="e">
        <f>SUM(BI201:BI208)</f>
        <v>#REF!</v>
      </c>
    </row>
    <row r="201" spans="2:63" s="1" customFormat="1" ht="24.2" customHeight="1">
      <c r="B201" s="19"/>
      <c r="C201" s="110" t="s">
        <v>257</v>
      </c>
      <c r="D201" s="110" t="s">
        <v>125</v>
      </c>
      <c r="E201" s="111" t="s">
        <v>1425</v>
      </c>
      <c r="F201" s="112" t="s">
        <v>1426</v>
      </c>
      <c r="G201" s="113" t="s">
        <v>1427</v>
      </c>
      <c r="H201" s="114">
        <v>2</v>
      </c>
      <c r="I201" s="112" t="s">
        <v>1</v>
      </c>
      <c r="J201" s="19"/>
      <c r="K201" s="115" t="s">
        <v>1</v>
      </c>
      <c r="L201" s="116" t="s">
        <v>27</v>
      </c>
      <c r="M201" s="117">
        <v>0</v>
      </c>
      <c r="N201" s="117">
        <f>M201*H201</f>
        <v>0</v>
      </c>
      <c r="O201" s="117">
        <v>0</v>
      </c>
      <c r="P201" s="117">
        <f>O201*H201</f>
        <v>0</v>
      </c>
      <c r="Q201" s="117">
        <v>0</v>
      </c>
      <c r="R201" s="118">
        <f>Q201*H201</f>
        <v>0</v>
      </c>
      <c r="AP201" s="119" t="s">
        <v>129</v>
      </c>
      <c r="AR201" s="119" t="s">
        <v>125</v>
      </c>
      <c r="AS201" s="119" t="s">
        <v>68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129</v>
      </c>
      <c r="BK201" s="119" t="s">
        <v>1428</v>
      </c>
    </row>
    <row r="202" spans="2:63" s="1" customFormat="1" ht="19.5">
      <c r="B202" s="19"/>
      <c r="D202" s="121" t="s">
        <v>131</v>
      </c>
      <c r="F202" s="122" t="s">
        <v>1426</v>
      </c>
      <c r="J202" s="19"/>
      <c r="K202" s="123"/>
      <c r="R202" s="40"/>
      <c r="AR202" s="8" t="s">
        <v>131</v>
      </c>
      <c r="AS202" s="8" t="s">
        <v>68</v>
      </c>
    </row>
    <row r="203" spans="2:63" s="1" customFormat="1" ht="16.5" customHeight="1">
      <c r="B203" s="19"/>
      <c r="C203" s="110" t="s">
        <v>261</v>
      </c>
      <c r="D203" s="110" t="s">
        <v>125</v>
      </c>
      <c r="E203" s="111" t="s">
        <v>1429</v>
      </c>
      <c r="F203" s="112" t="s">
        <v>1430</v>
      </c>
      <c r="G203" s="113" t="s">
        <v>1427</v>
      </c>
      <c r="H203" s="114">
        <v>2</v>
      </c>
      <c r="I203" s="112" t="s">
        <v>1</v>
      </c>
      <c r="J203" s="19"/>
      <c r="K203" s="115" t="s">
        <v>1</v>
      </c>
      <c r="L203" s="116" t="s">
        <v>27</v>
      </c>
      <c r="M203" s="117">
        <v>0</v>
      </c>
      <c r="N203" s="117">
        <f>M203*H203</f>
        <v>0</v>
      </c>
      <c r="O203" s="117">
        <v>0</v>
      </c>
      <c r="P203" s="117">
        <f>O203*H203</f>
        <v>0</v>
      </c>
      <c r="Q203" s="117">
        <v>0</v>
      </c>
      <c r="R203" s="118">
        <f>Q203*H203</f>
        <v>0</v>
      </c>
      <c r="AP203" s="119" t="s">
        <v>129</v>
      </c>
      <c r="AR203" s="119" t="s">
        <v>125</v>
      </c>
      <c r="AS203" s="119" t="s">
        <v>68</v>
      </c>
      <c r="AW203" s="8" t="s">
        <v>122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8" t="s">
        <v>68</v>
      </c>
      <c r="BI203" s="120" t="e">
        <f>ROUND(#REF!*H203,2)</f>
        <v>#REF!</v>
      </c>
      <c r="BJ203" s="8" t="s">
        <v>129</v>
      </c>
      <c r="BK203" s="119" t="s">
        <v>1431</v>
      </c>
    </row>
    <row r="204" spans="2:63" s="1" customFormat="1">
      <c r="B204" s="19"/>
      <c r="D204" s="121" t="s">
        <v>131</v>
      </c>
      <c r="F204" s="122" t="s">
        <v>1430</v>
      </c>
      <c r="J204" s="19"/>
      <c r="K204" s="123"/>
      <c r="R204" s="40"/>
      <c r="AR204" s="8" t="s">
        <v>131</v>
      </c>
      <c r="AS204" s="8" t="s">
        <v>68</v>
      </c>
    </row>
    <row r="205" spans="2:63" s="1" customFormat="1" ht="16.5" customHeight="1">
      <c r="B205" s="19"/>
      <c r="C205" s="110" t="s">
        <v>267</v>
      </c>
      <c r="D205" s="110" t="s">
        <v>125</v>
      </c>
      <c r="E205" s="111" t="s">
        <v>1432</v>
      </c>
      <c r="F205" s="112" t="s">
        <v>1433</v>
      </c>
      <c r="G205" s="113" t="s">
        <v>1427</v>
      </c>
      <c r="H205" s="114">
        <v>2</v>
      </c>
      <c r="I205" s="112" t="s">
        <v>1</v>
      </c>
      <c r="J205" s="19"/>
      <c r="K205" s="115" t="s">
        <v>1</v>
      </c>
      <c r="L205" s="116" t="s">
        <v>27</v>
      </c>
      <c r="M205" s="117">
        <v>0</v>
      </c>
      <c r="N205" s="117">
        <f>M205*H205</f>
        <v>0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68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1434</v>
      </c>
    </row>
    <row r="206" spans="2:63" s="1" customFormat="1">
      <c r="B206" s="19"/>
      <c r="D206" s="121" t="s">
        <v>131</v>
      </c>
      <c r="F206" s="122" t="s">
        <v>1433</v>
      </c>
      <c r="J206" s="19"/>
      <c r="K206" s="123"/>
      <c r="R206" s="40"/>
      <c r="AR206" s="8" t="s">
        <v>131</v>
      </c>
      <c r="AS206" s="8" t="s">
        <v>68</v>
      </c>
    </row>
    <row r="207" spans="2:63" s="1" customFormat="1" ht="16.5" customHeight="1">
      <c r="B207" s="19"/>
      <c r="C207" s="110" t="s">
        <v>273</v>
      </c>
      <c r="D207" s="110" t="s">
        <v>125</v>
      </c>
      <c r="E207" s="111" t="s">
        <v>1435</v>
      </c>
      <c r="F207" s="112" t="s">
        <v>1436</v>
      </c>
      <c r="G207" s="113" t="s">
        <v>1427</v>
      </c>
      <c r="H207" s="114">
        <v>7</v>
      </c>
      <c r="I207" s="112" t="s">
        <v>1</v>
      </c>
      <c r="J207" s="19"/>
      <c r="K207" s="115" t="s">
        <v>1</v>
      </c>
      <c r="L207" s="116" t="s">
        <v>27</v>
      </c>
      <c r="M207" s="117">
        <v>0</v>
      </c>
      <c r="N207" s="117">
        <f>M207*H207</f>
        <v>0</v>
      </c>
      <c r="O207" s="117">
        <v>0</v>
      </c>
      <c r="P207" s="117">
        <f>O207*H207</f>
        <v>0</v>
      </c>
      <c r="Q207" s="117">
        <v>0</v>
      </c>
      <c r="R207" s="118">
        <f>Q207*H207</f>
        <v>0</v>
      </c>
      <c r="AP207" s="119" t="s">
        <v>129</v>
      </c>
      <c r="AR207" s="119" t="s">
        <v>125</v>
      </c>
      <c r="AS207" s="119" t="s">
        <v>68</v>
      </c>
      <c r="AW207" s="8" t="s">
        <v>122</v>
      </c>
      <c r="BC207" s="120" t="e">
        <f>IF(L207="základní",#REF!,0)</f>
        <v>#REF!</v>
      </c>
      <c r="BD207" s="120">
        <f>IF(L207="snížená",#REF!,0)</f>
        <v>0</v>
      </c>
      <c r="BE207" s="120">
        <f>IF(L207="zákl. přenesená",#REF!,0)</f>
        <v>0</v>
      </c>
      <c r="BF207" s="120">
        <f>IF(L207="sníž. přenesená",#REF!,0)</f>
        <v>0</v>
      </c>
      <c r="BG207" s="120">
        <f>IF(L207="nulová",#REF!,0)</f>
        <v>0</v>
      </c>
      <c r="BH207" s="8" t="s">
        <v>68</v>
      </c>
      <c r="BI207" s="120" t="e">
        <f>ROUND(#REF!*H207,2)</f>
        <v>#REF!</v>
      </c>
      <c r="BJ207" s="8" t="s">
        <v>129</v>
      </c>
      <c r="BK207" s="119" t="s">
        <v>1437</v>
      </c>
    </row>
    <row r="208" spans="2:63" s="1" customFormat="1">
      <c r="B208" s="19"/>
      <c r="D208" s="121" t="s">
        <v>131</v>
      </c>
      <c r="F208" s="122" t="s">
        <v>1436</v>
      </c>
      <c r="J208" s="19"/>
      <c r="K208" s="123"/>
      <c r="R208" s="40"/>
      <c r="AR208" s="8" t="s">
        <v>131</v>
      </c>
      <c r="AS208" s="8" t="s">
        <v>68</v>
      </c>
    </row>
    <row r="209" spans="2:63" s="100" customFormat="1" ht="25.9" customHeight="1">
      <c r="B209" s="101"/>
      <c r="D209" s="102" t="s">
        <v>59</v>
      </c>
      <c r="E209" s="103" t="s">
        <v>1438</v>
      </c>
      <c r="F209" s="103" t="s">
        <v>1439</v>
      </c>
      <c r="J209" s="101"/>
      <c r="K209" s="104"/>
      <c r="N209" s="105">
        <f>SUM(N210:N215)</f>
        <v>0</v>
      </c>
      <c r="P209" s="105">
        <f>SUM(P210:P215)</f>
        <v>0</v>
      </c>
      <c r="R209" s="106">
        <f>SUM(R210:R215)</f>
        <v>0</v>
      </c>
      <c r="AP209" s="102" t="s">
        <v>68</v>
      </c>
      <c r="AR209" s="107" t="s">
        <v>59</v>
      </c>
      <c r="AS209" s="107" t="s">
        <v>60</v>
      </c>
      <c r="AW209" s="102" t="s">
        <v>122</v>
      </c>
      <c r="BI209" s="108" t="e">
        <f>SUM(BI210:BI215)</f>
        <v>#REF!</v>
      </c>
    </row>
    <row r="210" spans="2:63" s="1" customFormat="1" ht="16.5" customHeight="1">
      <c r="B210" s="19"/>
      <c r="C210" s="110" t="s">
        <v>279</v>
      </c>
      <c r="D210" s="110" t="s">
        <v>125</v>
      </c>
      <c r="E210" s="111" t="s">
        <v>1440</v>
      </c>
      <c r="F210" s="112" t="s">
        <v>1441</v>
      </c>
      <c r="G210" s="113" t="s">
        <v>1427</v>
      </c>
      <c r="H210" s="114">
        <v>22</v>
      </c>
      <c r="I210" s="112" t="s">
        <v>1</v>
      </c>
      <c r="J210" s="19"/>
      <c r="K210" s="115" t="s">
        <v>1</v>
      </c>
      <c r="L210" s="116" t="s">
        <v>27</v>
      </c>
      <c r="M210" s="117">
        <v>0</v>
      </c>
      <c r="N210" s="117">
        <f>M210*H210</f>
        <v>0</v>
      </c>
      <c r="O210" s="117">
        <v>0</v>
      </c>
      <c r="P210" s="117">
        <f>O210*H210</f>
        <v>0</v>
      </c>
      <c r="Q210" s="117">
        <v>0</v>
      </c>
      <c r="R210" s="118">
        <f>Q210*H210</f>
        <v>0</v>
      </c>
      <c r="AP210" s="119" t="s">
        <v>129</v>
      </c>
      <c r="AR210" s="119" t="s">
        <v>125</v>
      </c>
      <c r="AS210" s="119" t="s">
        <v>68</v>
      </c>
      <c r="AW210" s="8" t="s">
        <v>122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8" t="s">
        <v>68</v>
      </c>
      <c r="BI210" s="120" t="e">
        <f>ROUND(#REF!*H210,2)</f>
        <v>#REF!</v>
      </c>
      <c r="BJ210" s="8" t="s">
        <v>129</v>
      </c>
      <c r="BK210" s="119" t="s">
        <v>1442</v>
      </c>
    </row>
    <row r="211" spans="2:63" s="1" customFormat="1">
      <c r="B211" s="19"/>
      <c r="D211" s="121" t="s">
        <v>131</v>
      </c>
      <c r="F211" s="122" t="s">
        <v>1441</v>
      </c>
      <c r="J211" s="19"/>
      <c r="K211" s="123"/>
      <c r="R211" s="40"/>
      <c r="AR211" s="8" t="s">
        <v>131</v>
      </c>
      <c r="AS211" s="8" t="s">
        <v>68</v>
      </c>
    </row>
    <row r="212" spans="2:63" s="1" customFormat="1" ht="16.5" customHeight="1">
      <c r="B212" s="19"/>
      <c r="C212" s="110" t="s">
        <v>285</v>
      </c>
      <c r="D212" s="110" t="s">
        <v>125</v>
      </c>
      <c r="E212" s="111" t="s">
        <v>1443</v>
      </c>
      <c r="F212" s="112" t="s">
        <v>1444</v>
      </c>
      <c r="G212" s="113" t="s">
        <v>1427</v>
      </c>
      <c r="H212" s="114">
        <v>7</v>
      </c>
      <c r="I212" s="112" t="s">
        <v>1</v>
      </c>
      <c r="J212" s="19"/>
      <c r="K212" s="115" t="s">
        <v>1</v>
      </c>
      <c r="L212" s="116" t="s">
        <v>27</v>
      </c>
      <c r="M212" s="117">
        <v>0</v>
      </c>
      <c r="N212" s="117">
        <f>M212*H212</f>
        <v>0</v>
      </c>
      <c r="O212" s="117">
        <v>0</v>
      </c>
      <c r="P212" s="117">
        <f>O212*H212</f>
        <v>0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68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1445</v>
      </c>
    </row>
    <row r="213" spans="2:63" s="1" customFormat="1">
      <c r="B213" s="19"/>
      <c r="D213" s="121" t="s">
        <v>131</v>
      </c>
      <c r="F213" s="122" t="s">
        <v>1444</v>
      </c>
      <c r="J213" s="19"/>
      <c r="K213" s="123"/>
      <c r="R213" s="40"/>
      <c r="AR213" s="8" t="s">
        <v>131</v>
      </c>
      <c r="AS213" s="8" t="s">
        <v>68</v>
      </c>
    </row>
    <row r="214" spans="2:63" s="1" customFormat="1" ht="16.5" customHeight="1">
      <c r="B214" s="19"/>
      <c r="C214" s="110" t="s">
        <v>289</v>
      </c>
      <c r="D214" s="110" t="s">
        <v>125</v>
      </c>
      <c r="E214" s="111" t="s">
        <v>1446</v>
      </c>
      <c r="F214" s="112" t="s">
        <v>1447</v>
      </c>
      <c r="G214" s="113" t="s">
        <v>1427</v>
      </c>
      <c r="H214" s="114">
        <v>7</v>
      </c>
      <c r="I214" s="112" t="s">
        <v>1</v>
      </c>
      <c r="J214" s="19"/>
      <c r="K214" s="115" t="s">
        <v>1</v>
      </c>
      <c r="L214" s="116" t="s">
        <v>27</v>
      </c>
      <c r="M214" s="117">
        <v>0</v>
      </c>
      <c r="N214" s="117">
        <f>M214*H214</f>
        <v>0</v>
      </c>
      <c r="O214" s="117">
        <v>0</v>
      </c>
      <c r="P214" s="117">
        <f>O214*H214</f>
        <v>0</v>
      </c>
      <c r="Q214" s="117">
        <v>0</v>
      </c>
      <c r="R214" s="118">
        <f>Q214*H214</f>
        <v>0</v>
      </c>
      <c r="AP214" s="119" t="s">
        <v>129</v>
      </c>
      <c r="AR214" s="119" t="s">
        <v>125</v>
      </c>
      <c r="AS214" s="119" t="s">
        <v>68</v>
      </c>
      <c r="AW214" s="8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8" t="s">
        <v>68</v>
      </c>
      <c r="BI214" s="120" t="e">
        <f>ROUND(#REF!*H214,2)</f>
        <v>#REF!</v>
      </c>
      <c r="BJ214" s="8" t="s">
        <v>129</v>
      </c>
      <c r="BK214" s="119" t="s">
        <v>1448</v>
      </c>
    </row>
    <row r="215" spans="2:63" s="1" customFormat="1">
      <c r="B215" s="19"/>
      <c r="D215" s="121" t="s">
        <v>131</v>
      </c>
      <c r="F215" s="122" t="s">
        <v>1447</v>
      </c>
      <c r="J215" s="19"/>
      <c r="K215" s="123"/>
      <c r="R215" s="40"/>
      <c r="AR215" s="8" t="s">
        <v>131</v>
      </c>
      <c r="AS215" s="8" t="s">
        <v>68</v>
      </c>
    </row>
    <row r="216" spans="2:63" s="100" customFormat="1" ht="25.9" customHeight="1">
      <c r="B216" s="101"/>
      <c r="D216" s="102" t="s">
        <v>59</v>
      </c>
      <c r="E216" s="103" t="s">
        <v>1449</v>
      </c>
      <c r="F216" s="103" t="s">
        <v>1450</v>
      </c>
      <c r="J216" s="101"/>
      <c r="K216" s="104"/>
      <c r="N216" s="105">
        <f>SUM(N217:N218)</f>
        <v>0</v>
      </c>
      <c r="P216" s="105">
        <f>SUM(P217:P218)</f>
        <v>0</v>
      </c>
      <c r="R216" s="106">
        <f>SUM(R217:R218)</f>
        <v>0</v>
      </c>
      <c r="AP216" s="102" t="s">
        <v>68</v>
      </c>
      <c r="AR216" s="107" t="s">
        <v>59</v>
      </c>
      <c r="AS216" s="107" t="s">
        <v>60</v>
      </c>
      <c r="AW216" s="102" t="s">
        <v>122</v>
      </c>
      <c r="BI216" s="108" t="e">
        <f>SUM(BI217:BI218)</f>
        <v>#REF!</v>
      </c>
    </row>
    <row r="217" spans="2:63" s="1" customFormat="1" ht="24.2" customHeight="1">
      <c r="B217" s="19"/>
      <c r="C217" s="110" t="s">
        <v>295</v>
      </c>
      <c r="D217" s="110" t="s">
        <v>125</v>
      </c>
      <c r="E217" s="111" t="s">
        <v>1451</v>
      </c>
      <c r="F217" s="112" t="s">
        <v>1452</v>
      </c>
      <c r="G217" s="113" t="s">
        <v>140</v>
      </c>
      <c r="H217" s="114">
        <v>2</v>
      </c>
      <c r="I217" s="112" t="s">
        <v>1</v>
      </c>
      <c r="J217" s="19"/>
      <c r="K217" s="115" t="s">
        <v>1</v>
      </c>
      <c r="L217" s="116" t="s">
        <v>27</v>
      </c>
      <c r="M217" s="117">
        <v>0</v>
      </c>
      <c r="N217" s="117">
        <f>M217*H217</f>
        <v>0</v>
      </c>
      <c r="O217" s="117">
        <v>0</v>
      </c>
      <c r="P217" s="117">
        <f>O217*H217</f>
        <v>0</v>
      </c>
      <c r="Q217" s="117">
        <v>0</v>
      </c>
      <c r="R217" s="118">
        <f>Q217*H217</f>
        <v>0</v>
      </c>
      <c r="AP217" s="119" t="s">
        <v>129</v>
      </c>
      <c r="AR217" s="119" t="s">
        <v>125</v>
      </c>
      <c r="AS217" s="119" t="s">
        <v>68</v>
      </c>
      <c r="AW217" s="8" t="s">
        <v>122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8" t="s">
        <v>68</v>
      </c>
      <c r="BI217" s="120" t="e">
        <f>ROUND(#REF!*H217,2)</f>
        <v>#REF!</v>
      </c>
      <c r="BJ217" s="8" t="s">
        <v>129</v>
      </c>
      <c r="BK217" s="119" t="s">
        <v>1453</v>
      </c>
    </row>
    <row r="218" spans="2:63" s="1" customFormat="1" ht="19.5">
      <c r="B218" s="19"/>
      <c r="D218" s="121" t="s">
        <v>131</v>
      </c>
      <c r="F218" s="122" t="s">
        <v>1452</v>
      </c>
      <c r="J218" s="19"/>
      <c r="K218" s="123"/>
      <c r="R218" s="40"/>
      <c r="AR218" s="8" t="s">
        <v>131</v>
      </c>
      <c r="AS218" s="8" t="s">
        <v>68</v>
      </c>
    </row>
    <row r="219" spans="2:63" s="100" customFormat="1" ht="25.9" customHeight="1">
      <c r="B219" s="101"/>
      <c r="D219" s="102" t="s">
        <v>59</v>
      </c>
      <c r="E219" s="103" t="s">
        <v>1454</v>
      </c>
      <c r="F219" s="103" t="s">
        <v>1455</v>
      </c>
      <c r="J219" s="101"/>
      <c r="K219" s="104"/>
      <c r="N219" s="105">
        <f>SUM(N220:N227)</f>
        <v>0</v>
      </c>
      <c r="P219" s="105">
        <f>SUM(P220:P227)</f>
        <v>0</v>
      </c>
      <c r="R219" s="106">
        <f>SUM(R220:R227)</f>
        <v>0</v>
      </c>
      <c r="AP219" s="102" t="s">
        <v>68</v>
      </c>
      <c r="AR219" s="107" t="s">
        <v>59</v>
      </c>
      <c r="AS219" s="107" t="s">
        <v>60</v>
      </c>
      <c r="AW219" s="102" t="s">
        <v>122</v>
      </c>
      <c r="BI219" s="108" t="e">
        <f>SUM(BI220:BI227)</f>
        <v>#REF!</v>
      </c>
    </row>
    <row r="220" spans="2:63" s="1" customFormat="1" ht="16.5" customHeight="1">
      <c r="B220" s="19"/>
      <c r="C220" s="110" t="s">
        <v>301</v>
      </c>
      <c r="D220" s="110" t="s">
        <v>125</v>
      </c>
      <c r="E220" s="111" t="s">
        <v>1456</v>
      </c>
      <c r="F220" s="112" t="s">
        <v>1457</v>
      </c>
      <c r="G220" s="113" t="s">
        <v>1458</v>
      </c>
      <c r="H220" s="114">
        <v>81</v>
      </c>
      <c r="I220" s="112" t="s">
        <v>1</v>
      </c>
      <c r="J220" s="19"/>
      <c r="K220" s="115" t="s">
        <v>1</v>
      </c>
      <c r="L220" s="116" t="s">
        <v>27</v>
      </c>
      <c r="M220" s="117">
        <v>0</v>
      </c>
      <c r="N220" s="117">
        <f>M220*H220</f>
        <v>0</v>
      </c>
      <c r="O220" s="117">
        <v>0</v>
      </c>
      <c r="P220" s="117">
        <f>O220*H220</f>
        <v>0</v>
      </c>
      <c r="Q220" s="117">
        <v>0</v>
      </c>
      <c r="R220" s="118">
        <f>Q220*H220</f>
        <v>0</v>
      </c>
      <c r="AP220" s="119" t="s">
        <v>129</v>
      </c>
      <c r="AR220" s="119" t="s">
        <v>125</v>
      </c>
      <c r="AS220" s="119" t="s">
        <v>68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129</v>
      </c>
      <c r="BK220" s="119" t="s">
        <v>1459</v>
      </c>
    </row>
    <row r="221" spans="2:63" s="1" customFormat="1">
      <c r="B221" s="19"/>
      <c r="D221" s="121" t="s">
        <v>131</v>
      </c>
      <c r="F221" s="122" t="s">
        <v>1457</v>
      </c>
      <c r="J221" s="19"/>
      <c r="K221" s="123"/>
      <c r="R221" s="40"/>
      <c r="AR221" s="8" t="s">
        <v>131</v>
      </c>
      <c r="AS221" s="8" t="s">
        <v>68</v>
      </c>
    </row>
    <row r="222" spans="2:63" s="1" customFormat="1" ht="16.5" customHeight="1">
      <c r="B222" s="19"/>
      <c r="C222" s="110" t="s">
        <v>227</v>
      </c>
      <c r="D222" s="110" t="s">
        <v>125</v>
      </c>
      <c r="E222" s="111" t="s">
        <v>1460</v>
      </c>
      <c r="F222" s="112" t="s">
        <v>1461</v>
      </c>
      <c r="G222" s="113" t="s">
        <v>1458</v>
      </c>
      <c r="H222" s="114">
        <v>54</v>
      </c>
      <c r="I222" s="112" t="s">
        <v>1</v>
      </c>
      <c r="J222" s="19"/>
      <c r="K222" s="115" t="s">
        <v>1</v>
      </c>
      <c r="L222" s="116" t="s">
        <v>27</v>
      </c>
      <c r="M222" s="117">
        <v>0</v>
      </c>
      <c r="N222" s="117">
        <f>M222*H222</f>
        <v>0</v>
      </c>
      <c r="O222" s="117">
        <v>0</v>
      </c>
      <c r="P222" s="117">
        <f>O222*H222</f>
        <v>0</v>
      </c>
      <c r="Q222" s="117">
        <v>0</v>
      </c>
      <c r="R222" s="118">
        <f>Q222*H222</f>
        <v>0</v>
      </c>
      <c r="AP222" s="119" t="s">
        <v>129</v>
      </c>
      <c r="AR222" s="119" t="s">
        <v>125</v>
      </c>
      <c r="AS222" s="119" t="s">
        <v>68</v>
      </c>
      <c r="AW222" s="8" t="s">
        <v>122</v>
      </c>
      <c r="BC222" s="120" t="e">
        <f>IF(L222="základní",#REF!,0)</f>
        <v>#REF!</v>
      </c>
      <c r="BD222" s="120">
        <f>IF(L222="snížená",#REF!,0)</f>
        <v>0</v>
      </c>
      <c r="BE222" s="120">
        <f>IF(L222="zákl. přenesená",#REF!,0)</f>
        <v>0</v>
      </c>
      <c r="BF222" s="120">
        <f>IF(L222="sníž. přenesená",#REF!,0)</f>
        <v>0</v>
      </c>
      <c r="BG222" s="120">
        <f>IF(L222="nulová",#REF!,0)</f>
        <v>0</v>
      </c>
      <c r="BH222" s="8" t="s">
        <v>68</v>
      </c>
      <c r="BI222" s="120" t="e">
        <f>ROUND(#REF!*H222,2)</f>
        <v>#REF!</v>
      </c>
      <c r="BJ222" s="8" t="s">
        <v>129</v>
      </c>
      <c r="BK222" s="119" t="s">
        <v>1462</v>
      </c>
    </row>
    <row r="223" spans="2:63" s="1" customFormat="1">
      <c r="B223" s="19"/>
      <c r="D223" s="121" t="s">
        <v>131</v>
      </c>
      <c r="F223" s="122" t="s">
        <v>1461</v>
      </c>
      <c r="J223" s="19"/>
      <c r="K223" s="123"/>
      <c r="R223" s="40"/>
      <c r="AR223" s="8" t="s">
        <v>131</v>
      </c>
      <c r="AS223" s="8" t="s">
        <v>68</v>
      </c>
    </row>
    <row r="224" spans="2:63" s="1" customFormat="1" ht="21.75" customHeight="1">
      <c r="B224" s="19"/>
      <c r="C224" s="110" t="s">
        <v>310</v>
      </c>
      <c r="D224" s="110" t="s">
        <v>125</v>
      </c>
      <c r="E224" s="111" t="s">
        <v>1463</v>
      </c>
      <c r="F224" s="112" t="s">
        <v>1464</v>
      </c>
      <c r="G224" s="113" t="s">
        <v>1458</v>
      </c>
      <c r="H224" s="114">
        <v>4</v>
      </c>
      <c r="I224" s="112" t="s">
        <v>1</v>
      </c>
      <c r="J224" s="19"/>
      <c r="K224" s="115" t="s">
        <v>1</v>
      </c>
      <c r="L224" s="116" t="s">
        <v>27</v>
      </c>
      <c r="M224" s="117">
        <v>0</v>
      </c>
      <c r="N224" s="117">
        <f>M224*H224</f>
        <v>0</v>
      </c>
      <c r="O224" s="117">
        <v>0</v>
      </c>
      <c r="P224" s="117">
        <f>O224*H224</f>
        <v>0</v>
      </c>
      <c r="Q224" s="117">
        <v>0</v>
      </c>
      <c r="R224" s="118">
        <f>Q224*H224</f>
        <v>0</v>
      </c>
      <c r="AP224" s="119" t="s">
        <v>129</v>
      </c>
      <c r="AR224" s="119" t="s">
        <v>125</v>
      </c>
      <c r="AS224" s="119" t="s">
        <v>68</v>
      </c>
      <c r="AW224" s="8" t="s">
        <v>122</v>
      </c>
      <c r="BC224" s="120" t="e">
        <f>IF(L224="základní",#REF!,0)</f>
        <v>#REF!</v>
      </c>
      <c r="BD224" s="120">
        <f>IF(L224="snížená",#REF!,0)</f>
        <v>0</v>
      </c>
      <c r="BE224" s="120">
        <f>IF(L224="zákl. přenesená",#REF!,0)</f>
        <v>0</v>
      </c>
      <c r="BF224" s="120">
        <f>IF(L224="sníž. přenesená",#REF!,0)</f>
        <v>0</v>
      </c>
      <c r="BG224" s="120">
        <f>IF(L224="nulová",#REF!,0)</f>
        <v>0</v>
      </c>
      <c r="BH224" s="8" t="s">
        <v>68</v>
      </c>
      <c r="BI224" s="120" t="e">
        <f>ROUND(#REF!*H224,2)</f>
        <v>#REF!</v>
      </c>
      <c r="BJ224" s="8" t="s">
        <v>129</v>
      </c>
      <c r="BK224" s="119" t="s">
        <v>1465</v>
      </c>
    </row>
    <row r="225" spans="2:63" s="1" customFormat="1">
      <c r="B225" s="19"/>
      <c r="D225" s="121" t="s">
        <v>131</v>
      </c>
      <c r="F225" s="122" t="s">
        <v>1464</v>
      </c>
      <c r="J225" s="19"/>
      <c r="K225" s="123"/>
      <c r="R225" s="40"/>
      <c r="AR225" s="8" t="s">
        <v>131</v>
      </c>
      <c r="AS225" s="8" t="s">
        <v>68</v>
      </c>
    </row>
    <row r="226" spans="2:63" s="1" customFormat="1" ht="24.2" customHeight="1">
      <c r="B226" s="19"/>
      <c r="C226" s="110" t="s">
        <v>316</v>
      </c>
      <c r="D226" s="110" t="s">
        <v>125</v>
      </c>
      <c r="E226" s="111" t="s">
        <v>1466</v>
      </c>
      <c r="F226" s="112" t="s">
        <v>1467</v>
      </c>
      <c r="G226" s="113" t="s">
        <v>140</v>
      </c>
      <c r="H226" s="114">
        <v>5</v>
      </c>
      <c r="I226" s="112" t="s">
        <v>1</v>
      </c>
      <c r="J226" s="19"/>
      <c r="K226" s="115" t="s">
        <v>1</v>
      </c>
      <c r="L226" s="116" t="s">
        <v>27</v>
      </c>
      <c r="M226" s="117">
        <v>0</v>
      </c>
      <c r="N226" s="117">
        <f>M226*H226</f>
        <v>0</v>
      </c>
      <c r="O226" s="117">
        <v>0</v>
      </c>
      <c r="P226" s="117">
        <f>O226*H226</f>
        <v>0</v>
      </c>
      <c r="Q226" s="117">
        <v>0</v>
      </c>
      <c r="R226" s="118">
        <f>Q226*H226</f>
        <v>0</v>
      </c>
      <c r="AP226" s="119" t="s">
        <v>129</v>
      </c>
      <c r="AR226" s="119" t="s">
        <v>125</v>
      </c>
      <c r="AS226" s="119" t="s">
        <v>68</v>
      </c>
      <c r="AW226" s="8" t="s">
        <v>122</v>
      </c>
      <c r="BC226" s="120" t="e">
        <f>IF(L226="základní",#REF!,0)</f>
        <v>#REF!</v>
      </c>
      <c r="BD226" s="120">
        <f>IF(L226="snížená",#REF!,0)</f>
        <v>0</v>
      </c>
      <c r="BE226" s="120">
        <f>IF(L226="zákl. přenesená",#REF!,0)</f>
        <v>0</v>
      </c>
      <c r="BF226" s="120">
        <f>IF(L226="sníž. přenesená",#REF!,0)</f>
        <v>0</v>
      </c>
      <c r="BG226" s="120">
        <f>IF(L226="nulová",#REF!,0)</f>
        <v>0</v>
      </c>
      <c r="BH226" s="8" t="s">
        <v>68</v>
      </c>
      <c r="BI226" s="120" t="e">
        <f>ROUND(#REF!*H226,2)</f>
        <v>#REF!</v>
      </c>
      <c r="BJ226" s="8" t="s">
        <v>129</v>
      </c>
      <c r="BK226" s="119" t="s">
        <v>1468</v>
      </c>
    </row>
    <row r="227" spans="2:63" s="1" customFormat="1">
      <c r="B227" s="19"/>
      <c r="D227" s="121" t="s">
        <v>131</v>
      </c>
      <c r="F227" s="122" t="s">
        <v>1467</v>
      </c>
      <c r="J227" s="19"/>
      <c r="K227" s="123"/>
      <c r="R227" s="40"/>
      <c r="AR227" s="8" t="s">
        <v>131</v>
      </c>
      <c r="AS227" s="8" t="s">
        <v>68</v>
      </c>
    </row>
    <row r="228" spans="2:63" s="100" customFormat="1" ht="25.9" customHeight="1">
      <c r="B228" s="101"/>
      <c r="D228" s="102" t="s">
        <v>59</v>
      </c>
      <c r="E228" s="103" t="s">
        <v>213</v>
      </c>
      <c r="F228" s="103" t="s">
        <v>214</v>
      </c>
      <c r="J228" s="101"/>
      <c r="K228" s="104"/>
      <c r="N228" s="105">
        <f>N229+N236+N240+N247+N252</f>
        <v>836.62686199999985</v>
      </c>
      <c r="P228" s="105">
        <f>P229+P236+P240+P247+P252</f>
        <v>4.0912334636000001</v>
      </c>
      <c r="R228" s="106">
        <f>R229+R236+R240+R247+R252</f>
        <v>4.4304347700000006</v>
      </c>
      <c r="AP228" s="102" t="s">
        <v>70</v>
      </c>
      <c r="AR228" s="107" t="s">
        <v>59</v>
      </c>
      <c r="AS228" s="107" t="s">
        <v>60</v>
      </c>
      <c r="AW228" s="102" t="s">
        <v>122</v>
      </c>
      <c r="BI228" s="108" t="e">
        <f>BI229+BI236+BI240+BI247+BI252</f>
        <v>#REF!</v>
      </c>
    </row>
    <row r="229" spans="2:63" s="100" customFormat="1" ht="22.9" customHeight="1">
      <c r="B229" s="101"/>
      <c r="D229" s="102" t="s">
        <v>59</v>
      </c>
      <c r="E229" s="109" t="s">
        <v>1469</v>
      </c>
      <c r="F229" s="109" t="s">
        <v>1470</v>
      </c>
      <c r="J229" s="101"/>
      <c r="K229" s="104"/>
      <c r="N229" s="105">
        <f>SUM(N230:N235)</f>
        <v>0</v>
      </c>
      <c r="P229" s="105">
        <f>SUM(P230:P235)</f>
        <v>0</v>
      </c>
      <c r="R229" s="106">
        <f>SUM(R230:R235)</f>
        <v>0</v>
      </c>
      <c r="AP229" s="102" t="s">
        <v>70</v>
      </c>
      <c r="AR229" s="107" t="s">
        <v>59</v>
      </c>
      <c r="AS229" s="107" t="s">
        <v>68</v>
      </c>
      <c r="AW229" s="102" t="s">
        <v>122</v>
      </c>
      <c r="BI229" s="108" t="e">
        <f>SUM(BI230:BI235)</f>
        <v>#REF!</v>
      </c>
    </row>
    <row r="230" spans="2:63" s="1" customFormat="1" ht="62.65" customHeight="1">
      <c r="B230" s="19"/>
      <c r="C230" s="110" t="s">
        <v>318</v>
      </c>
      <c r="D230" s="110" t="s">
        <v>125</v>
      </c>
      <c r="E230" s="111" t="s">
        <v>1471</v>
      </c>
      <c r="F230" s="112" t="s">
        <v>1472</v>
      </c>
      <c r="G230" s="113" t="s">
        <v>1473</v>
      </c>
      <c r="H230" s="114">
        <v>2</v>
      </c>
      <c r="I230" s="112" t="s">
        <v>1</v>
      </c>
      <c r="J230" s="19"/>
      <c r="K230" s="115" t="s">
        <v>1</v>
      </c>
      <c r="L230" s="116" t="s">
        <v>27</v>
      </c>
      <c r="M230" s="117">
        <v>0</v>
      </c>
      <c r="N230" s="117">
        <f>M230*H230</f>
        <v>0</v>
      </c>
      <c r="O230" s="117">
        <v>0</v>
      </c>
      <c r="P230" s="117">
        <f>O230*H230</f>
        <v>0</v>
      </c>
      <c r="Q230" s="117">
        <v>0</v>
      </c>
      <c r="R230" s="118">
        <f>Q230*H230</f>
        <v>0</v>
      </c>
      <c r="AP230" s="119" t="s">
        <v>217</v>
      </c>
      <c r="AR230" s="119" t="s">
        <v>125</v>
      </c>
      <c r="AS230" s="119" t="s">
        <v>70</v>
      </c>
      <c r="AW230" s="8" t="s">
        <v>122</v>
      </c>
      <c r="BC230" s="120" t="e">
        <f>IF(L230="základní",#REF!,0)</f>
        <v>#REF!</v>
      </c>
      <c r="BD230" s="120">
        <f>IF(L230="snížená",#REF!,0)</f>
        <v>0</v>
      </c>
      <c r="BE230" s="120">
        <f>IF(L230="zákl. přenesená",#REF!,0)</f>
        <v>0</v>
      </c>
      <c r="BF230" s="120">
        <f>IF(L230="sníž. přenesená",#REF!,0)</f>
        <v>0</v>
      </c>
      <c r="BG230" s="120">
        <f>IF(L230="nulová",#REF!,0)</f>
        <v>0</v>
      </c>
      <c r="BH230" s="8" t="s">
        <v>68</v>
      </c>
      <c r="BI230" s="120" t="e">
        <f>ROUND(#REF!*H230,2)</f>
        <v>#REF!</v>
      </c>
      <c r="BJ230" s="8" t="s">
        <v>217</v>
      </c>
      <c r="BK230" s="119" t="s">
        <v>1474</v>
      </c>
    </row>
    <row r="231" spans="2:63" s="1" customFormat="1" ht="39">
      <c r="B231" s="19"/>
      <c r="D231" s="121" t="s">
        <v>131</v>
      </c>
      <c r="F231" s="122" t="s">
        <v>1472</v>
      </c>
      <c r="J231" s="19"/>
      <c r="K231" s="123"/>
      <c r="R231" s="40"/>
      <c r="AR231" s="8" t="s">
        <v>131</v>
      </c>
      <c r="AS231" s="8" t="s">
        <v>70</v>
      </c>
    </row>
    <row r="232" spans="2:63" s="1" customFormat="1" ht="19.5">
      <c r="B232" s="19"/>
      <c r="D232" s="121" t="s">
        <v>146</v>
      </c>
      <c r="F232" s="124" t="s">
        <v>1475</v>
      </c>
      <c r="J232" s="19"/>
      <c r="K232" s="123"/>
      <c r="R232" s="40"/>
      <c r="AR232" s="8" t="s">
        <v>146</v>
      </c>
      <c r="AS232" s="8" t="s">
        <v>70</v>
      </c>
    </row>
    <row r="233" spans="2:63" s="1" customFormat="1" ht="24.2" customHeight="1">
      <c r="B233" s="19"/>
      <c r="C233" s="110" t="s">
        <v>324</v>
      </c>
      <c r="D233" s="110" t="s">
        <v>125</v>
      </c>
      <c r="E233" s="111" t="s">
        <v>1476</v>
      </c>
      <c r="F233" s="112" t="s">
        <v>1477</v>
      </c>
      <c r="G233" s="113" t="s">
        <v>327</v>
      </c>
      <c r="H233" s="114">
        <v>135.39699999999999</v>
      </c>
      <c r="I233" s="112" t="s">
        <v>151</v>
      </c>
      <c r="J233" s="19"/>
      <c r="K233" s="115" t="s">
        <v>1</v>
      </c>
      <c r="L233" s="116" t="s">
        <v>27</v>
      </c>
      <c r="M233" s="117">
        <v>0</v>
      </c>
      <c r="N233" s="117">
        <f>M233*H233</f>
        <v>0</v>
      </c>
      <c r="O233" s="117">
        <v>0</v>
      </c>
      <c r="P233" s="117">
        <f>O233*H233</f>
        <v>0</v>
      </c>
      <c r="Q233" s="117">
        <v>0</v>
      </c>
      <c r="R233" s="118">
        <f>Q233*H233</f>
        <v>0</v>
      </c>
      <c r="AP233" s="119" t="s">
        <v>217</v>
      </c>
      <c r="AR233" s="119" t="s">
        <v>125</v>
      </c>
      <c r="AS233" s="119" t="s">
        <v>70</v>
      </c>
      <c r="AW233" s="8" t="s">
        <v>122</v>
      </c>
      <c r="BC233" s="120" t="e">
        <f>IF(L233="základní",#REF!,0)</f>
        <v>#REF!</v>
      </c>
      <c r="BD233" s="120">
        <f>IF(L233="snížená",#REF!,0)</f>
        <v>0</v>
      </c>
      <c r="BE233" s="120">
        <f>IF(L233="zákl. přenesená",#REF!,0)</f>
        <v>0</v>
      </c>
      <c r="BF233" s="120">
        <f>IF(L233="sníž. přenesená",#REF!,0)</f>
        <v>0</v>
      </c>
      <c r="BG233" s="120">
        <f>IF(L233="nulová",#REF!,0)</f>
        <v>0</v>
      </c>
      <c r="BH233" s="8" t="s">
        <v>68</v>
      </c>
      <c r="BI233" s="120" t="e">
        <f>ROUND(#REF!*H233,2)</f>
        <v>#REF!</v>
      </c>
      <c r="BJ233" s="8" t="s">
        <v>217</v>
      </c>
      <c r="BK233" s="119" t="s">
        <v>1478</v>
      </c>
    </row>
    <row r="234" spans="2:63" s="1" customFormat="1" ht="29.25">
      <c r="B234" s="19"/>
      <c r="D234" s="121" t="s">
        <v>131</v>
      </c>
      <c r="F234" s="122" t="s">
        <v>1479</v>
      </c>
      <c r="J234" s="19"/>
      <c r="K234" s="123"/>
      <c r="R234" s="40"/>
      <c r="AR234" s="8" t="s">
        <v>131</v>
      </c>
      <c r="AS234" s="8" t="s">
        <v>70</v>
      </c>
    </row>
    <row r="235" spans="2:63" s="1" customFormat="1">
      <c r="B235" s="19"/>
      <c r="D235" s="125" t="s">
        <v>154</v>
      </c>
      <c r="F235" s="126" t="s">
        <v>1480</v>
      </c>
      <c r="J235" s="19"/>
      <c r="K235" s="123"/>
      <c r="R235" s="40"/>
      <c r="AR235" s="8" t="s">
        <v>154</v>
      </c>
      <c r="AS235" s="8" t="s">
        <v>70</v>
      </c>
    </row>
    <row r="236" spans="2:63" s="100" customFormat="1" ht="22.9" customHeight="1">
      <c r="B236" s="101"/>
      <c r="D236" s="102" t="s">
        <v>59</v>
      </c>
      <c r="E236" s="109" t="s">
        <v>1481</v>
      </c>
      <c r="F236" s="109" t="s">
        <v>1482</v>
      </c>
      <c r="J236" s="101"/>
      <c r="K236" s="104"/>
      <c r="N236" s="105">
        <f>SUM(N237:N239)</f>
        <v>5.3559999999999999</v>
      </c>
      <c r="P236" s="105">
        <f>SUM(P237:P239)</f>
        <v>0</v>
      </c>
      <c r="R236" s="106">
        <f>SUM(R237:R239)</f>
        <v>0.36599999999999999</v>
      </c>
      <c r="AP236" s="102" t="s">
        <v>70</v>
      </c>
      <c r="AR236" s="107" t="s">
        <v>59</v>
      </c>
      <c r="AS236" s="107" t="s">
        <v>68</v>
      </c>
      <c r="AW236" s="102" t="s">
        <v>122</v>
      </c>
      <c r="BI236" s="108" t="e">
        <f>SUM(BI237:BI239)</f>
        <v>#REF!</v>
      </c>
    </row>
    <row r="237" spans="2:63" s="1" customFormat="1" ht="33" customHeight="1">
      <c r="B237" s="19"/>
      <c r="C237" s="110" t="s">
        <v>333</v>
      </c>
      <c r="D237" s="110" t="s">
        <v>125</v>
      </c>
      <c r="E237" s="111" t="s">
        <v>1483</v>
      </c>
      <c r="F237" s="112" t="s">
        <v>1484</v>
      </c>
      <c r="G237" s="113" t="s">
        <v>1473</v>
      </c>
      <c r="H237" s="114">
        <v>2</v>
      </c>
      <c r="I237" s="112" t="s">
        <v>151</v>
      </c>
      <c r="J237" s="19"/>
      <c r="K237" s="115" t="s">
        <v>1</v>
      </c>
      <c r="L237" s="116" t="s">
        <v>27</v>
      </c>
      <c r="M237" s="117">
        <v>2.6779999999999999</v>
      </c>
      <c r="N237" s="117">
        <f>M237*H237</f>
        <v>5.3559999999999999</v>
      </c>
      <c r="O237" s="117">
        <v>0</v>
      </c>
      <c r="P237" s="117">
        <f>O237*H237</f>
        <v>0</v>
      </c>
      <c r="Q237" s="117">
        <v>0.183</v>
      </c>
      <c r="R237" s="118">
        <f>Q237*H237</f>
        <v>0.36599999999999999</v>
      </c>
      <c r="AP237" s="119" t="s">
        <v>217</v>
      </c>
      <c r="AR237" s="119" t="s">
        <v>125</v>
      </c>
      <c r="AS237" s="119" t="s">
        <v>70</v>
      </c>
      <c r="AW237" s="8" t="s">
        <v>122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8" t="s">
        <v>68</v>
      </c>
      <c r="BI237" s="120" t="e">
        <f>ROUND(#REF!*H237,2)</f>
        <v>#REF!</v>
      </c>
      <c r="BJ237" s="8" t="s">
        <v>217</v>
      </c>
      <c r="BK237" s="119" t="s">
        <v>1485</v>
      </c>
    </row>
    <row r="238" spans="2:63" s="1" customFormat="1" ht="29.25">
      <c r="B238" s="19"/>
      <c r="D238" s="121" t="s">
        <v>131</v>
      </c>
      <c r="F238" s="122" t="s">
        <v>1486</v>
      </c>
      <c r="J238" s="19"/>
      <c r="K238" s="123"/>
      <c r="R238" s="40"/>
      <c r="AR238" s="8" t="s">
        <v>131</v>
      </c>
      <c r="AS238" s="8" t="s">
        <v>70</v>
      </c>
    </row>
    <row r="239" spans="2:63" s="1" customFormat="1">
      <c r="B239" s="19"/>
      <c r="D239" s="125" t="s">
        <v>154</v>
      </c>
      <c r="F239" s="126" t="s">
        <v>1487</v>
      </c>
      <c r="J239" s="19"/>
      <c r="K239" s="123"/>
      <c r="R239" s="40"/>
      <c r="AR239" s="8" t="s">
        <v>154</v>
      </c>
      <c r="AS239" s="8" t="s">
        <v>70</v>
      </c>
    </row>
    <row r="240" spans="2:63" s="100" customFormat="1" ht="22.9" customHeight="1">
      <c r="B240" s="101"/>
      <c r="D240" s="102" t="s">
        <v>59</v>
      </c>
      <c r="E240" s="109" t="s">
        <v>1488</v>
      </c>
      <c r="F240" s="109" t="s">
        <v>1489</v>
      </c>
      <c r="J240" s="101"/>
      <c r="K240" s="104"/>
      <c r="N240" s="105">
        <f>SUM(N241:N246)</f>
        <v>86.620052000000001</v>
      </c>
      <c r="P240" s="105">
        <f>SUM(P241:P246)</f>
        <v>7.5257999999999998E-4</v>
      </c>
      <c r="R240" s="106">
        <f>SUM(R241:R246)</f>
        <v>3.24</v>
      </c>
      <c r="AP240" s="102" t="s">
        <v>70</v>
      </c>
      <c r="AR240" s="107" t="s">
        <v>59</v>
      </c>
      <c r="AS240" s="107" t="s">
        <v>68</v>
      </c>
      <c r="AW240" s="102" t="s">
        <v>122</v>
      </c>
      <c r="BI240" s="108" t="e">
        <f>SUM(BI241:BI246)</f>
        <v>#REF!</v>
      </c>
    </row>
    <row r="241" spans="2:63" s="1" customFormat="1" ht="21.75" customHeight="1">
      <c r="B241" s="19"/>
      <c r="C241" s="110" t="s">
        <v>339</v>
      </c>
      <c r="D241" s="110" t="s">
        <v>125</v>
      </c>
      <c r="E241" s="111" t="s">
        <v>1490</v>
      </c>
      <c r="F241" s="112" t="s">
        <v>1491</v>
      </c>
      <c r="G241" s="113" t="s">
        <v>134</v>
      </c>
      <c r="H241" s="114">
        <v>2</v>
      </c>
      <c r="I241" s="112" t="s">
        <v>151</v>
      </c>
      <c r="J241" s="19"/>
      <c r="K241" s="115" t="s">
        <v>1</v>
      </c>
      <c r="L241" s="116" t="s">
        <v>27</v>
      </c>
      <c r="M241" s="117">
        <v>12.042999999999999</v>
      </c>
      <c r="N241" s="117">
        <f>M241*H241</f>
        <v>24.085999999999999</v>
      </c>
      <c r="O241" s="117">
        <v>3.7628999999999999E-4</v>
      </c>
      <c r="P241" s="117">
        <f>O241*H241</f>
        <v>7.5257999999999998E-4</v>
      </c>
      <c r="Q241" s="117">
        <v>1.62</v>
      </c>
      <c r="R241" s="118">
        <f>Q241*H241</f>
        <v>3.24</v>
      </c>
      <c r="AP241" s="119" t="s">
        <v>217</v>
      </c>
      <c r="AR241" s="119" t="s">
        <v>125</v>
      </c>
      <c r="AS241" s="119" t="s">
        <v>70</v>
      </c>
      <c r="AW241" s="8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8" t="s">
        <v>68</v>
      </c>
      <c r="BI241" s="120" t="e">
        <f>ROUND(#REF!*H241,2)</f>
        <v>#REF!</v>
      </c>
      <c r="BJ241" s="8" t="s">
        <v>217</v>
      </c>
      <c r="BK241" s="119" t="s">
        <v>1492</v>
      </c>
    </row>
    <row r="242" spans="2:63" s="1" customFormat="1" ht="19.5">
      <c r="B242" s="19"/>
      <c r="D242" s="121" t="s">
        <v>131</v>
      </c>
      <c r="F242" s="122" t="s">
        <v>1493</v>
      </c>
      <c r="J242" s="19"/>
      <c r="K242" s="123"/>
      <c r="R242" s="40"/>
      <c r="AR242" s="8" t="s">
        <v>131</v>
      </c>
      <c r="AS242" s="8" t="s">
        <v>70</v>
      </c>
    </row>
    <row r="243" spans="2:63" s="1" customFormat="1">
      <c r="B243" s="19"/>
      <c r="D243" s="125" t="s">
        <v>154</v>
      </c>
      <c r="F243" s="126" t="s">
        <v>1494</v>
      </c>
      <c r="J243" s="19"/>
      <c r="K243" s="123"/>
      <c r="R243" s="40"/>
      <c r="AR243" s="8" t="s">
        <v>154</v>
      </c>
      <c r="AS243" s="8" t="s">
        <v>70</v>
      </c>
    </row>
    <row r="244" spans="2:63" s="1" customFormat="1" ht="24.2" customHeight="1">
      <c r="B244" s="19"/>
      <c r="C244" s="110" t="s">
        <v>344</v>
      </c>
      <c r="D244" s="110" t="s">
        <v>125</v>
      </c>
      <c r="E244" s="111" t="s">
        <v>1495</v>
      </c>
      <c r="F244" s="112" t="s">
        <v>1496</v>
      </c>
      <c r="G244" s="113" t="s">
        <v>168</v>
      </c>
      <c r="H244" s="114">
        <v>5.484</v>
      </c>
      <c r="I244" s="112" t="s">
        <v>270</v>
      </c>
      <c r="J244" s="19"/>
      <c r="K244" s="115" t="s">
        <v>1</v>
      </c>
      <c r="L244" s="116" t="s">
        <v>27</v>
      </c>
      <c r="M244" s="117">
        <v>11.403</v>
      </c>
      <c r="N244" s="117">
        <f>M244*H244</f>
        <v>62.534052000000003</v>
      </c>
      <c r="O244" s="117">
        <v>0</v>
      </c>
      <c r="P244" s="117">
        <f>O244*H244</f>
        <v>0</v>
      </c>
      <c r="Q244" s="117">
        <v>0</v>
      </c>
      <c r="R244" s="118">
        <f>Q244*H244</f>
        <v>0</v>
      </c>
      <c r="AP244" s="119" t="s">
        <v>217</v>
      </c>
      <c r="AR244" s="119" t="s">
        <v>125</v>
      </c>
      <c r="AS244" s="119" t="s">
        <v>70</v>
      </c>
      <c r="AW244" s="8" t="s">
        <v>122</v>
      </c>
      <c r="BC244" s="120" t="e">
        <f>IF(L244="základní",#REF!,0)</f>
        <v>#REF!</v>
      </c>
      <c r="BD244" s="120">
        <f>IF(L244="snížená",#REF!,0)</f>
        <v>0</v>
      </c>
      <c r="BE244" s="120">
        <f>IF(L244="zákl. přenesená",#REF!,0)</f>
        <v>0</v>
      </c>
      <c r="BF244" s="120">
        <f>IF(L244="sníž. přenesená",#REF!,0)</f>
        <v>0</v>
      </c>
      <c r="BG244" s="120">
        <f>IF(L244="nulová",#REF!,0)</f>
        <v>0</v>
      </c>
      <c r="BH244" s="8" t="s">
        <v>68</v>
      </c>
      <c r="BI244" s="120" t="e">
        <f>ROUND(#REF!*H244,2)</f>
        <v>#REF!</v>
      </c>
      <c r="BJ244" s="8" t="s">
        <v>217</v>
      </c>
      <c r="BK244" s="119" t="s">
        <v>1497</v>
      </c>
    </row>
    <row r="245" spans="2:63" s="1" customFormat="1" ht="29.25">
      <c r="B245" s="19"/>
      <c r="D245" s="121" t="s">
        <v>131</v>
      </c>
      <c r="F245" s="122" t="s">
        <v>1498</v>
      </c>
      <c r="J245" s="19"/>
      <c r="K245" s="123"/>
      <c r="R245" s="40"/>
      <c r="AR245" s="8" t="s">
        <v>131</v>
      </c>
      <c r="AS245" s="8" t="s">
        <v>70</v>
      </c>
    </row>
    <row r="246" spans="2:63" s="1" customFormat="1">
      <c r="B246" s="19"/>
      <c r="D246" s="125" t="s">
        <v>154</v>
      </c>
      <c r="F246" s="126" t="s">
        <v>1499</v>
      </c>
      <c r="J246" s="19"/>
      <c r="K246" s="123"/>
      <c r="R246" s="40"/>
      <c r="AR246" s="8" t="s">
        <v>154</v>
      </c>
      <c r="AS246" s="8" t="s">
        <v>70</v>
      </c>
    </row>
    <row r="247" spans="2:63" s="100" customFormat="1" ht="22.9" customHeight="1">
      <c r="B247" s="101"/>
      <c r="D247" s="102" t="s">
        <v>59</v>
      </c>
      <c r="E247" s="109" t="s">
        <v>531</v>
      </c>
      <c r="F247" s="109" t="s">
        <v>1012</v>
      </c>
      <c r="J247" s="101"/>
      <c r="K247" s="104"/>
      <c r="N247" s="105">
        <f>SUM(N248:N251)</f>
        <v>0</v>
      </c>
      <c r="P247" s="105">
        <f>SUM(P248:P251)</f>
        <v>0</v>
      </c>
      <c r="R247" s="106">
        <f>SUM(R248:R251)</f>
        <v>0</v>
      </c>
      <c r="AP247" s="102" t="s">
        <v>70</v>
      </c>
      <c r="AR247" s="107" t="s">
        <v>59</v>
      </c>
      <c r="AS247" s="107" t="s">
        <v>68</v>
      </c>
      <c r="AW247" s="102" t="s">
        <v>122</v>
      </c>
      <c r="BI247" s="108" t="e">
        <f>SUM(BI248:BI251)</f>
        <v>#REF!</v>
      </c>
    </row>
    <row r="248" spans="2:63" s="1" customFormat="1" ht="16.5" customHeight="1">
      <c r="B248" s="19"/>
      <c r="C248" s="110" t="s">
        <v>350</v>
      </c>
      <c r="D248" s="110" t="s">
        <v>125</v>
      </c>
      <c r="E248" s="111" t="s">
        <v>1500</v>
      </c>
      <c r="F248" s="112" t="s">
        <v>1501</v>
      </c>
      <c r="G248" s="113" t="s">
        <v>247</v>
      </c>
      <c r="H248" s="114">
        <v>33.850999999999999</v>
      </c>
      <c r="I248" s="112" t="s">
        <v>1</v>
      </c>
      <c r="J248" s="19"/>
      <c r="K248" s="115" t="s">
        <v>1</v>
      </c>
      <c r="L248" s="116" t="s">
        <v>27</v>
      </c>
      <c r="M248" s="117">
        <v>0</v>
      </c>
      <c r="N248" s="117">
        <f>M248*H248</f>
        <v>0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217</v>
      </c>
      <c r="AR248" s="119" t="s">
        <v>125</v>
      </c>
      <c r="AS248" s="119" t="s">
        <v>70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217</v>
      </c>
      <c r="BK248" s="119" t="s">
        <v>1502</v>
      </c>
    </row>
    <row r="249" spans="2:63" s="1" customFormat="1">
      <c r="B249" s="19"/>
      <c r="D249" s="121" t="s">
        <v>131</v>
      </c>
      <c r="F249" s="122" t="s">
        <v>1501</v>
      </c>
      <c r="J249" s="19"/>
      <c r="K249" s="123"/>
      <c r="R249" s="40"/>
      <c r="AR249" s="8" t="s">
        <v>131</v>
      </c>
      <c r="AS249" s="8" t="s">
        <v>70</v>
      </c>
    </row>
    <row r="250" spans="2:63" s="1" customFormat="1" ht="24.2" customHeight="1">
      <c r="B250" s="19"/>
      <c r="C250" s="110" t="s">
        <v>356</v>
      </c>
      <c r="D250" s="110" t="s">
        <v>125</v>
      </c>
      <c r="E250" s="111" t="s">
        <v>1033</v>
      </c>
      <c r="F250" s="112" t="s">
        <v>1503</v>
      </c>
      <c r="G250" s="113" t="s">
        <v>247</v>
      </c>
      <c r="H250" s="114">
        <v>33.850999999999999</v>
      </c>
      <c r="I250" s="112" t="s">
        <v>1</v>
      </c>
      <c r="J250" s="19"/>
      <c r="K250" s="115" t="s">
        <v>1</v>
      </c>
      <c r="L250" s="116" t="s">
        <v>27</v>
      </c>
      <c r="M250" s="117">
        <v>0</v>
      </c>
      <c r="N250" s="117">
        <f>M250*H250</f>
        <v>0</v>
      </c>
      <c r="O250" s="117">
        <v>0</v>
      </c>
      <c r="P250" s="117">
        <f>O250*H250</f>
        <v>0</v>
      </c>
      <c r="Q250" s="117">
        <v>0</v>
      </c>
      <c r="R250" s="118">
        <f>Q250*H250</f>
        <v>0</v>
      </c>
      <c r="AP250" s="119" t="s">
        <v>217</v>
      </c>
      <c r="AR250" s="119" t="s">
        <v>125</v>
      </c>
      <c r="AS250" s="119" t="s">
        <v>70</v>
      </c>
      <c r="AW250" s="8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8" t="s">
        <v>68</v>
      </c>
      <c r="BI250" s="120" t="e">
        <f>ROUND(#REF!*H250,2)</f>
        <v>#REF!</v>
      </c>
      <c r="BJ250" s="8" t="s">
        <v>217</v>
      </c>
      <c r="BK250" s="119" t="s">
        <v>1504</v>
      </c>
    </row>
    <row r="251" spans="2:63" s="1" customFormat="1">
      <c r="B251" s="19"/>
      <c r="D251" s="121" t="s">
        <v>131</v>
      </c>
      <c r="F251" s="122" t="s">
        <v>1503</v>
      </c>
      <c r="J251" s="19"/>
      <c r="K251" s="123"/>
      <c r="R251" s="40"/>
      <c r="AR251" s="8" t="s">
        <v>131</v>
      </c>
      <c r="AS251" s="8" t="s">
        <v>70</v>
      </c>
    </row>
    <row r="252" spans="2:63" s="100" customFormat="1" ht="22.9" customHeight="1">
      <c r="B252" s="101"/>
      <c r="D252" s="102" t="s">
        <v>59</v>
      </c>
      <c r="E252" s="109" t="s">
        <v>1505</v>
      </c>
      <c r="F252" s="109" t="s">
        <v>1506</v>
      </c>
      <c r="J252" s="101"/>
      <c r="K252" s="104"/>
      <c r="N252" s="105">
        <f>SUM(N253:N291)</f>
        <v>744.65080999999986</v>
      </c>
      <c r="P252" s="105">
        <f>SUM(P253:P291)</f>
        <v>4.0904808835999997</v>
      </c>
      <c r="R252" s="106">
        <f>SUM(R253:R291)</f>
        <v>0.82443476999999998</v>
      </c>
      <c r="AP252" s="102" t="s">
        <v>70</v>
      </c>
      <c r="AR252" s="107" t="s">
        <v>59</v>
      </c>
      <c r="AS252" s="107" t="s">
        <v>68</v>
      </c>
      <c r="AW252" s="102" t="s">
        <v>122</v>
      </c>
      <c r="BI252" s="108" t="e">
        <f>SUM(BI253:BI291)</f>
        <v>#REF!</v>
      </c>
    </row>
    <row r="253" spans="2:63" s="1" customFormat="1" ht="24.2" customHeight="1">
      <c r="B253" s="19"/>
      <c r="C253" s="110" t="s">
        <v>362</v>
      </c>
      <c r="D253" s="110" t="s">
        <v>125</v>
      </c>
      <c r="E253" s="111" t="s">
        <v>1507</v>
      </c>
      <c r="F253" s="112" t="s">
        <v>1508</v>
      </c>
      <c r="G253" s="113" t="s">
        <v>247</v>
      </c>
      <c r="H253" s="114">
        <v>4.4000000000000004</v>
      </c>
      <c r="I253" s="112" t="s">
        <v>151</v>
      </c>
      <c r="J253" s="19"/>
      <c r="K253" s="115" t="s">
        <v>1</v>
      </c>
      <c r="L253" s="116" t="s">
        <v>27</v>
      </c>
      <c r="M253" s="117">
        <v>2.9000000000000001E-2</v>
      </c>
      <c r="N253" s="117">
        <f>M253*H253</f>
        <v>0.12760000000000002</v>
      </c>
      <c r="O253" s="117">
        <v>0</v>
      </c>
      <c r="P253" s="117">
        <f>O253*H253</f>
        <v>0</v>
      </c>
      <c r="Q253" s="117">
        <v>0</v>
      </c>
      <c r="R253" s="118">
        <f>Q253*H253</f>
        <v>0</v>
      </c>
      <c r="AP253" s="119" t="s">
        <v>217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217</v>
      </c>
      <c r="BK253" s="119" t="s">
        <v>1509</v>
      </c>
    </row>
    <row r="254" spans="2:63" s="1" customFormat="1" ht="29.25">
      <c r="B254" s="19"/>
      <c r="D254" s="121" t="s">
        <v>131</v>
      </c>
      <c r="F254" s="122" t="s">
        <v>1510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1511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4.2" customHeight="1">
      <c r="B256" s="19"/>
      <c r="C256" s="110" t="s">
        <v>368</v>
      </c>
      <c r="D256" s="110" t="s">
        <v>125</v>
      </c>
      <c r="E256" s="111" t="s">
        <v>1512</v>
      </c>
      <c r="F256" s="112" t="s">
        <v>1513</v>
      </c>
      <c r="G256" s="113" t="s">
        <v>247</v>
      </c>
      <c r="H256" s="114">
        <v>2082.654</v>
      </c>
      <c r="I256" s="112" t="s">
        <v>151</v>
      </c>
      <c r="J256" s="19"/>
      <c r="K256" s="115" t="s">
        <v>1</v>
      </c>
      <c r="L256" s="116" t="s">
        <v>27</v>
      </c>
      <c r="M256" s="117">
        <v>1.2E-2</v>
      </c>
      <c r="N256" s="117">
        <f>M256*H256</f>
        <v>24.991848000000001</v>
      </c>
      <c r="O256" s="117">
        <v>0</v>
      </c>
      <c r="P256" s="117">
        <f>O256*H256</f>
        <v>0</v>
      </c>
      <c r="Q256" s="117">
        <v>0</v>
      </c>
      <c r="R256" s="118">
        <f>Q256*H256</f>
        <v>0</v>
      </c>
      <c r="AP256" s="119" t="s">
        <v>217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217</v>
      </c>
      <c r="BK256" s="119" t="s">
        <v>1514</v>
      </c>
    </row>
    <row r="257" spans="2:63" s="1" customFormat="1">
      <c r="B257" s="19"/>
      <c r="D257" s="121" t="s">
        <v>131</v>
      </c>
      <c r="F257" s="122" t="s">
        <v>1515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1516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16.5" customHeight="1">
      <c r="B259" s="19"/>
      <c r="C259" s="110" t="s">
        <v>374</v>
      </c>
      <c r="D259" s="110" t="s">
        <v>125</v>
      </c>
      <c r="E259" s="111" t="s">
        <v>1517</v>
      </c>
      <c r="F259" s="112" t="s">
        <v>1518</v>
      </c>
      <c r="G259" s="113" t="s">
        <v>247</v>
      </c>
      <c r="H259" s="114">
        <v>1260.425</v>
      </c>
      <c r="I259" s="112" t="s">
        <v>151</v>
      </c>
      <c r="J259" s="19"/>
      <c r="K259" s="115" t="s">
        <v>1</v>
      </c>
      <c r="L259" s="116" t="s">
        <v>27</v>
      </c>
      <c r="M259" s="117">
        <v>8.4000000000000005E-2</v>
      </c>
      <c r="N259" s="117">
        <f>M259*H259</f>
        <v>105.87570000000001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217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217</v>
      </c>
      <c r="BK259" s="119" t="s">
        <v>1519</v>
      </c>
    </row>
    <row r="260" spans="2:63" s="1" customFormat="1">
      <c r="B260" s="19"/>
      <c r="D260" s="121" t="s">
        <v>131</v>
      </c>
      <c r="F260" s="122" t="s">
        <v>1520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>
      <c r="B261" s="19"/>
      <c r="D261" s="125" t="s">
        <v>154</v>
      </c>
      <c r="F261" s="126" t="s">
        <v>1521</v>
      </c>
      <c r="J261" s="19"/>
      <c r="K261" s="123"/>
      <c r="R261" s="40"/>
      <c r="AR261" s="8" t="s">
        <v>154</v>
      </c>
      <c r="AS261" s="8" t="s">
        <v>70</v>
      </c>
    </row>
    <row r="262" spans="2:63" s="1" customFormat="1" ht="16.5" customHeight="1">
      <c r="B262" s="19"/>
      <c r="C262" s="110" t="s">
        <v>380</v>
      </c>
      <c r="D262" s="110" t="s">
        <v>125</v>
      </c>
      <c r="E262" s="111" t="s">
        <v>1522</v>
      </c>
      <c r="F262" s="112" t="s">
        <v>1523</v>
      </c>
      <c r="G262" s="113" t="s">
        <v>247</v>
      </c>
      <c r="H262" s="114">
        <v>2082.654</v>
      </c>
      <c r="I262" s="112" t="s">
        <v>151</v>
      </c>
      <c r="J262" s="19"/>
      <c r="K262" s="115" t="s">
        <v>1</v>
      </c>
      <c r="L262" s="116" t="s">
        <v>27</v>
      </c>
      <c r="M262" s="117">
        <v>7.3999999999999996E-2</v>
      </c>
      <c r="N262" s="117">
        <f>M262*H262</f>
        <v>154.11639599999998</v>
      </c>
      <c r="O262" s="117">
        <v>1E-3</v>
      </c>
      <c r="P262" s="117">
        <f>O262*H262</f>
        <v>2.0826540000000002</v>
      </c>
      <c r="Q262" s="117">
        <v>3.1E-4</v>
      </c>
      <c r="R262" s="118">
        <f>Q262*H262</f>
        <v>0.64562273999999997</v>
      </c>
      <c r="AP262" s="119" t="s">
        <v>217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217</v>
      </c>
      <c r="BK262" s="119" t="s">
        <v>1524</v>
      </c>
    </row>
    <row r="263" spans="2:63" s="1" customFormat="1">
      <c r="B263" s="19"/>
      <c r="D263" s="121" t="s">
        <v>131</v>
      </c>
      <c r="F263" s="122" t="s">
        <v>1525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1526</v>
      </c>
      <c r="J264" s="19"/>
      <c r="K264" s="123"/>
      <c r="R264" s="40"/>
      <c r="AR264" s="8" t="s">
        <v>154</v>
      </c>
      <c r="AS264" s="8" t="s">
        <v>70</v>
      </c>
    </row>
    <row r="265" spans="2:63" s="1" customFormat="1" ht="24.2" customHeight="1">
      <c r="B265" s="19"/>
      <c r="C265" s="110" t="s">
        <v>386</v>
      </c>
      <c r="D265" s="110" t="s">
        <v>125</v>
      </c>
      <c r="E265" s="111" t="s">
        <v>1527</v>
      </c>
      <c r="F265" s="112" t="s">
        <v>1528</v>
      </c>
      <c r="G265" s="113" t="s">
        <v>247</v>
      </c>
      <c r="H265" s="114">
        <v>2082.654</v>
      </c>
      <c r="I265" s="112" t="s">
        <v>151</v>
      </c>
      <c r="J265" s="19"/>
      <c r="K265" s="115" t="s">
        <v>1</v>
      </c>
      <c r="L265" s="116" t="s">
        <v>27</v>
      </c>
      <c r="M265" s="117">
        <v>3.6999999999999998E-2</v>
      </c>
      <c r="N265" s="117">
        <f>M265*H265</f>
        <v>77.05819799999999</v>
      </c>
      <c r="O265" s="117">
        <v>0</v>
      </c>
      <c r="P265" s="117">
        <f>O265*H265</f>
        <v>0</v>
      </c>
      <c r="Q265" s="117">
        <v>0</v>
      </c>
      <c r="R265" s="118">
        <f>Q265*H265</f>
        <v>0</v>
      </c>
      <c r="AP265" s="119" t="s">
        <v>217</v>
      </c>
      <c r="AR265" s="119" t="s">
        <v>125</v>
      </c>
      <c r="AS265" s="119" t="s">
        <v>70</v>
      </c>
      <c r="AW265" s="8" t="s">
        <v>122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8" t="s">
        <v>68</v>
      </c>
      <c r="BI265" s="120" t="e">
        <f>ROUND(#REF!*H265,2)</f>
        <v>#REF!</v>
      </c>
      <c r="BJ265" s="8" t="s">
        <v>217</v>
      </c>
      <c r="BK265" s="119" t="s">
        <v>1529</v>
      </c>
    </row>
    <row r="266" spans="2:63" s="1" customFormat="1" ht="19.5">
      <c r="B266" s="19"/>
      <c r="D266" s="121" t="s">
        <v>131</v>
      </c>
      <c r="F266" s="122" t="s">
        <v>1530</v>
      </c>
      <c r="J266" s="19"/>
      <c r="K266" s="123"/>
      <c r="R266" s="40"/>
      <c r="AR266" s="8" t="s">
        <v>131</v>
      </c>
      <c r="AS266" s="8" t="s">
        <v>70</v>
      </c>
    </row>
    <row r="267" spans="2:63" s="1" customFormat="1">
      <c r="B267" s="19"/>
      <c r="D267" s="125" t="s">
        <v>154</v>
      </c>
      <c r="F267" s="126" t="s">
        <v>1531</v>
      </c>
      <c r="J267" s="19"/>
      <c r="K267" s="123"/>
      <c r="R267" s="40"/>
      <c r="AR267" s="8" t="s">
        <v>154</v>
      </c>
      <c r="AS267" s="8" t="s">
        <v>70</v>
      </c>
    </row>
    <row r="268" spans="2:63" s="1" customFormat="1" ht="24.2" customHeight="1">
      <c r="B268" s="19"/>
      <c r="C268" s="110" t="s">
        <v>391</v>
      </c>
      <c r="D268" s="110" t="s">
        <v>125</v>
      </c>
      <c r="E268" s="111" t="s">
        <v>1532</v>
      </c>
      <c r="F268" s="112" t="s">
        <v>1533</v>
      </c>
      <c r="G268" s="113" t="s">
        <v>247</v>
      </c>
      <c r="H268" s="114">
        <v>2082.654</v>
      </c>
      <c r="I268" s="112" t="s">
        <v>151</v>
      </c>
      <c r="J268" s="19"/>
      <c r="K268" s="115" t="s">
        <v>1</v>
      </c>
      <c r="L268" s="116" t="s">
        <v>27</v>
      </c>
      <c r="M268" s="117">
        <v>3.3000000000000002E-2</v>
      </c>
      <c r="N268" s="117">
        <f>M268*H268</f>
        <v>68.727581999999998</v>
      </c>
      <c r="O268" s="117">
        <v>2.0120000000000001E-4</v>
      </c>
      <c r="P268" s="117">
        <f>O268*H268</f>
        <v>0.41902998480000003</v>
      </c>
      <c r="Q268" s="117">
        <v>0</v>
      </c>
      <c r="R268" s="118">
        <f>Q268*H268</f>
        <v>0</v>
      </c>
      <c r="AP268" s="119" t="s">
        <v>217</v>
      </c>
      <c r="AR268" s="119" t="s">
        <v>125</v>
      </c>
      <c r="AS268" s="119" t="s">
        <v>70</v>
      </c>
      <c r="AW268" s="8" t="s">
        <v>122</v>
      </c>
      <c r="BC268" s="120" t="e">
        <f>IF(L268="základní",#REF!,0)</f>
        <v>#REF!</v>
      </c>
      <c r="BD268" s="120">
        <f>IF(L268="snížená",#REF!,0)</f>
        <v>0</v>
      </c>
      <c r="BE268" s="120">
        <f>IF(L268="zákl. přenesená",#REF!,0)</f>
        <v>0</v>
      </c>
      <c r="BF268" s="120">
        <f>IF(L268="sníž. přenesená",#REF!,0)</f>
        <v>0</v>
      </c>
      <c r="BG268" s="120">
        <f>IF(L268="nulová",#REF!,0)</f>
        <v>0</v>
      </c>
      <c r="BH268" s="8" t="s">
        <v>68</v>
      </c>
      <c r="BI268" s="120" t="e">
        <f>ROUND(#REF!*H268,2)</f>
        <v>#REF!</v>
      </c>
      <c r="BJ268" s="8" t="s">
        <v>217</v>
      </c>
      <c r="BK268" s="119" t="s">
        <v>1534</v>
      </c>
    </row>
    <row r="269" spans="2:63" s="1" customFormat="1" ht="19.5">
      <c r="B269" s="19"/>
      <c r="D269" s="121" t="s">
        <v>131</v>
      </c>
      <c r="F269" s="122" t="s">
        <v>1535</v>
      </c>
      <c r="J269" s="19"/>
      <c r="K269" s="123"/>
      <c r="R269" s="40"/>
      <c r="AR269" s="8" t="s">
        <v>131</v>
      </c>
      <c r="AS269" s="8" t="s">
        <v>70</v>
      </c>
    </row>
    <row r="270" spans="2:63" s="1" customFormat="1">
      <c r="B270" s="19"/>
      <c r="D270" s="125" t="s">
        <v>154</v>
      </c>
      <c r="F270" s="126" t="s">
        <v>1536</v>
      </c>
      <c r="J270" s="19"/>
      <c r="K270" s="123"/>
      <c r="R270" s="40"/>
      <c r="AR270" s="8" t="s">
        <v>154</v>
      </c>
      <c r="AS270" s="8" t="s">
        <v>70</v>
      </c>
    </row>
    <row r="271" spans="2:63" s="1" customFormat="1" ht="33" customHeight="1">
      <c r="B271" s="19"/>
      <c r="C271" s="110" t="s">
        <v>397</v>
      </c>
      <c r="D271" s="110" t="s">
        <v>125</v>
      </c>
      <c r="E271" s="111" t="s">
        <v>1537</v>
      </c>
      <c r="F271" s="112" t="s">
        <v>1538</v>
      </c>
      <c r="G271" s="113" t="s">
        <v>247</v>
      </c>
      <c r="H271" s="114">
        <v>822.22900000000004</v>
      </c>
      <c r="I271" s="112" t="s">
        <v>151</v>
      </c>
      <c r="J271" s="19"/>
      <c r="K271" s="115" t="s">
        <v>1</v>
      </c>
      <c r="L271" s="116" t="s">
        <v>27</v>
      </c>
      <c r="M271" s="117">
        <v>0.10100000000000001</v>
      </c>
      <c r="N271" s="117">
        <f>M271*H271</f>
        <v>83.045129000000003</v>
      </c>
      <c r="O271" s="117">
        <v>2.7999999999999998E-4</v>
      </c>
      <c r="P271" s="117">
        <f>O271*H271</f>
        <v>0.23022412</v>
      </c>
      <c r="Q271" s="117">
        <v>0</v>
      </c>
      <c r="R271" s="118">
        <f>Q271*H271</f>
        <v>0</v>
      </c>
      <c r="AP271" s="119" t="s">
        <v>217</v>
      </c>
      <c r="AR271" s="119" t="s">
        <v>125</v>
      </c>
      <c r="AS271" s="119" t="s">
        <v>70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217</v>
      </c>
      <c r="BK271" s="119" t="s">
        <v>1539</v>
      </c>
    </row>
    <row r="272" spans="2:63" s="1" customFormat="1" ht="29.25">
      <c r="B272" s="19"/>
      <c r="D272" s="121" t="s">
        <v>131</v>
      </c>
      <c r="F272" s="122" t="s">
        <v>1540</v>
      </c>
      <c r="J272" s="19"/>
      <c r="K272" s="123"/>
      <c r="R272" s="40"/>
      <c r="AR272" s="8" t="s">
        <v>131</v>
      </c>
      <c r="AS272" s="8" t="s">
        <v>70</v>
      </c>
    </row>
    <row r="273" spans="2:63" s="1" customFormat="1">
      <c r="B273" s="19"/>
      <c r="D273" s="125" t="s">
        <v>154</v>
      </c>
      <c r="F273" s="126" t="s">
        <v>1541</v>
      </c>
      <c r="J273" s="19"/>
      <c r="K273" s="123"/>
      <c r="R273" s="40"/>
      <c r="AR273" s="8" t="s">
        <v>154</v>
      </c>
      <c r="AS273" s="8" t="s">
        <v>70</v>
      </c>
    </row>
    <row r="274" spans="2:63" s="1" customFormat="1" ht="24.2" customHeight="1">
      <c r="B274" s="19"/>
      <c r="C274" s="110" t="s">
        <v>401</v>
      </c>
      <c r="D274" s="110" t="s">
        <v>125</v>
      </c>
      <c r="E274" s="111" t="s">
        <v>1542</v>
      </c>
      <c r="F274" s="112" t="s">
        <v>1543</v>
      </c>
      <c r="G274" s="113" t="s">
        <v>247</v>
      </c>
      <c r="H274" s="114">
        <v>1260.425</v>
      </c>
      <c r="I274" s="112" t="s">
        <v>151</v>
      </c>
      <c r="J274" s="19"/>
      <c r="K274" s="115" t="s">
        <v>1</v>
      </c>
      <c r="L274" s="116" t="s">
        <v>27</v>
      </c>
      <c r="M274" s="117">
        <v>4.2999999999999997E-2</v>
      </c>
      <c r="N274" s="117">
        <f>M274*H274</f>
        <v>54.198274999999995</v>
      </c>
      <c r="O274" s="117">
        <v>4.0000000000000002E-4</v>
      </c>
      <c r="P274" s="117">
        <f>O274*H274</f>
        <v>0.50417000000000001</v>
      </c>
      <c r="Q274" s="117">
        <v>0</v>
      </c>
      <c r="R274" s="118">
        <f>Q274*H274</f>
        <v>0</v>
      </c>
      <c r="AP274" s="119" t="s">
        <v>217</v>
      </c>
      <c r="AR274" s="119" t="s">
        <v>125</v>
      </c>
      <c r="AS274" s="119" t="s">
        <v>70</v>
      </c>
      <c r="AW274" s="8" t="s">
        <v>122</v>
      </c>
      <c r="BC274" s="120" t="e">
        <f>IF(L274="základní",#REF!,0)</f>
        <v>#REF!</v>
      </c>
      <c r="BD274" s="120">
        <f>IF(L274="snížená",#REF!,0)</f>
        <v>0</v>
      </c>
      <c r="BE274" s="120">
        <f>IF(L274="zákl. přenesená",#REF!,0)</f>
        <v>0</v>
      </c>
      <c r="BF274" s="120">
        <f>IF(L274="sníž. přenesená",#REF!,0)</f>
        <v>0</v>
      </c>
      <c r="BG274" s="120">
        <f>IF(L274="nulová",#REF!,0)</f>
        <v>0</v>
      </c>
      <c r="BH274" s="8" t="s">
        <v>68</v>
      </c>
      <c r="BI274" s="120" t="e">
        <f>ROUND(#REF!*H274,2)</f>
        <v>#REF!</v>
      </c>
      <c r="BJ274" s="8" t="s">
        <v>217</v>
      </c>
      <c r="BK274" s="119" t="s">
        <v>1544</v>
      </c>
    </row>
    <row r="275" spans="2:63" s="1" customFormat="1">
      <c r="B275" s="19"/>
      <c r="D275" s="121" t="s">
        <v>131</v>
      </c>
      <c r="F275" s="122" t="s">
        <v>1545</v>
      </c>
      <c r="J275" s="19"/>
      <c r="K275" s="123"/>
      <c r="R275" s="40"/>
      <c r="AR275" s="8" t="s">
        <v>131</v>
      </c>
      <c r="AS275" s="8" t="s">
        <v>70</v>
      </c>
    </row>
    <row r="276" spans="2:63" s="1" customFormat="1">
      <c r="B276" s="19"/>
      <c r="D276" s="125" t="s">
        <v>154</v>
      </c>
      <c r="F276" s="126" t="s">
        <v>1546</v>
      </c>
      <c r="J276" s="19"/>
      <c r="K276" s="123"/>
      <c r="R276" s="40"/>
      <c r="AR276" s="8" t="s">
        <v>154</v>
      </c>
      <c r="AS276" s="8" t="s">
        <v>70</v>
      </c>
    </row>
    <row r="277" spans="2:63" s="1" customFormat="1" ht="24.2" customHeight="1">
      <c r="B277" s="19"/>
      <c r="C277" s="110" t="s">
        <v>407</v>
      </c>
      <c r="D277" s="110" t="s">
        <v>125</v>
      </c>
      <c r="E277" s="111" t="s">
        <v>1547</v>
      </c>
      <c r="F277" s="112" t="s">
        <v>1548</v>
      </c>
      <c r="G277" s="113" t="s">
        <v>247</v>
      </c>
      <c r="H277" s="114">
        <v>576.81299999999999</v>
      </c>
      <c r="I277" s="112" t="s">
        <v>151</v>
      </c>
      <c r="J277" s="19"/>
      <c r="K277" s="115" t="s">
        <v>1</v>
      </c>
      <c r="L277" s="116" t="s">
        <v>27</v>
      </c>
      <c r="M277" s="117">
        <v>1.4E-2</v>
      </c>
      <c r="N277" s="117">
        <f>M277*H277</f>
        <v>8.0753819999999994</v>
      </c>
      <c r="O277" s="117">
        <v>0</v>
      </c>
      <c r="P277" s="117">
        <f>O277*H277</f>
        <v>0</v>
      </c>
      <c r="Q277" s="117">
        <v>0</v>
      </c>
      <c r="R277" s="118">
        <f>Q277*H277</f>
        <v>0</v>
      </c>
      <c r="AP277" s="119" t="s">
        <v>217</v>
      </c>
      <c r="AR277" s="119" t="s">
        <v>125</v>
      </c>
      <c r="AS277" s="119" t="s">
        <v>70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217</v>
      </c>
      <c r="BK277" s="119" t="s">
        <v>1549</v>
      </c>
    </row>
    <row r="278" spans="2:63" s="1" customFormat="1" ht="19.5">
      <c r="B278" s="19"/>
      <c r="D278" s="121" t="s">
        <v>131</v>
      </c>
      <c r="F278" s="122" t="s">
        <v>1550</v>
      </c>
      <c r="J278" s="19"/>
      <c r="K278" s="123"/>
      <c r="R278" s="40"/>
      <c r="AR278" s="8" t="s">
        <v>131</v>
      </c>
      <c r="AS278" s="8" t="s">
        <v>70</v>
      </c>
    </row>
    <row r="279" spans="2:63" s="1" customFormat="1">
      <c r="B279" s="19"/>
      <c r="D279" s="125" t="s">
        <v>154</v>
      </c>
      <c r="F279" s="126" t="s">
        <v>1551</v>
      </c>
      <c r="J279" s="19"/>
      <c r="K279" s="123"/>
      <c r="R279" s="40"/>
      <c r="AR279" s="8" t="s">
        <v>154</v>
      </c>
      <c r="AS279" s="8" t="s">
        <v>70</v>
      </c>
    </row>
    <row r="280" spans="2:63" s="1" customFormat="1" ht="24.2" customHeight="1">
      <c r="B280" s="19"/>
      <c r="C280" s="110" t="s">
        <v>413</v>
      </c>
      <c r="D280" s="110" t="s">
        <v>125</v>
      </c>
      <c r="E280" s="111" t="s">
        <v>1552</v>
      </c>
      <c r="F280" s="112" t="s">
        <v>1553</v>
      </c>
      <c r="G280" s="113" t="s">
        <v>247</v>
      </c>
      <c r="H280" s="114">
        <v>576.81299999999999</v>
      </c>
      <c r="I280" s="112" t="s">
        <v>151</v>
      </c>
      <c r="J280" s="19"/>
      <c r="K280" s="115" t="s">
        <v>1</v>
      </c>
      <c r="L280" s="116" t="s">
        <v>27</v>
      </c>
      <c r="M280" s="117">
        <v>8.7999999999999995E-2</v>
      </c>
      <c r="N280" s="117">
        <f>M280*H280</f>
        <v>50.759543999999998</v>
      </c>
      <c r="O280" s="117">
        <v>1E-3</v>
      </c>
      <c r="P280" s="117">
        <f>O280*H280</f>
        <v>0.57681300000000002</v>
      </c>
      <c r="Q280" s="117">
        <v>3.1E-4</v>
      </c>
      <c r="R280" s="118">
        <f>Q280*H280</f>
        <v>0.17881202999999998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1554</v>
      </c>
    </row>
    <row r="281" spans="2:63" s="1" customFormat="1">
      <c r="B281" s="19"/>
      <c r="D281" s="121" t="s">
        <v>131</v>
      </c>
      <c r="F281" s="122" t="s">
        <v>1555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>
      <c r="B282" s="19"/>
      <c r="D282" s="125" t="s">
        <v>154</v>
      </c>
      <c r="F282" s="126" t="s">
        <v>1556</v>
      </c>
      <c r="J282" s="19"/>
      <c r="K282" s="123"/>
      <c r="R282" s="40"/>
      <c r="AR282" s="8" t="s">
        <v>154</v>
      </c>
      <c r="AS282" s="8" t="s">
        <v>70</v>
      </c>
    </row>
    <row r="283" spans="2:63" s="1" customFormat="1" ht="24.2" customHeight="1">
      <c r="B283" s="19"/>
      <c r="C283" s="110" t="s">
        <v>419</v>
      </c>
      <c r="D283" s="110" t="s">
        <v>125</v>
      </c>
      <c r="E283" s="111" t="s">
        <v>1557</v>
      </c>
      <c r="F283" s="112" t="s">
        <v>1558</v>
      </c>
      <c r="G283" s="113" t="s">
        <v>247</v>
      </c>
      <c r="H283" s="114">
        <v>576.81299999999999</v>
      </c>
      <c r="I283" s="112" t="s">
        <v>151</v>
      </c>
      <c r="J283" s="19"/>
      <c r="K283" s="115" t="s">
        <v>1</v>
      </c>
      <c r="L283" s="116" t="s">
        <v>27</v>
      </c>
      <c r="M283" s="117">
        <v>4.3999999999999997E-2</v>
      </c>
      <c r="N283" s="117">
        <f>M283*H283</f>
        <v>25.379771999999999</v>
      </c>
      <c r="O283" s="117">
        <v>0</v>
      </c>
      <c r="P283" s="117">
        <f>O283*H283</f>
        <v>0</v>
      </c>
      <c r="Q283" s="117">
        <v>0</v>
      </c>
      <c r="R283" s="118">
        <f>Q283*H283</f>
        <v>0</v>
      </c>
      <c r="AP283" s="119" t="s">
        <v>217</v>
      </c>
      <c r="AR283" s="119" t="s">
        <v>125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1559</v>
      </c>
    </row>
    <row r="284" spans="2:63" s="1" customFormat="1" ht="19.5">
      <c r="B284" s="19"/>
      <c r="D284" s="121" t="s">
        <v>131</v>
      </c>
      <c r="F284" s="122" t="s">
        <v>1560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>
      <c r="B285" s="19"/>
      <c r="D285" s="125" t="s">
        <v>154</v>
      </c>
      <c r="F285" s="126" t="s">
        <v>1561</v>
      </c>
      <c r="J285" s="19"/>
      <c r="K285" s="123"/>
      <c r="R285" s="40"/>
      <c r="AR285" s="8" t="s">
        <v>154</v>
      </c>
      <c r="AS285" s="8" t="s">
        <v>70</v>
      </c>
    </row>
    <row r="286" spans="2:63" s="1" customFormat="1" ht="33" customHeight="1">
      <c r="B286" s="19"/>
      <c r="C286" s="110" t="s">
        <v>425</v>
      </c>
      <c r="D286" s="110" t="s">
        <v>125</v>
      </c>
      <c r="E286" s="111" t="s">
        <v>1562</v>
      </c>
      <c r="F286" s="112" t="s">
        <v>1563</v>
      </c>
      <c r="G286" s="113" t="s">
        <v>247</v>
      </c>
      <c r="H286" s="114">
        <v>576.94899999999996</v>
      </c>
      <c r="I286" s="112" t="s">
        <v>151</v>
      </c>
      <c r="J286" s="19"/>
      <c r="K286" s="115" t="s">
        <v>1</v>
      </c>
      <c r="L286" s="116" t="s">
        <v>27</v>
      </c>
      <c r="M286" s="117">
        <v>3.9E-2</v>
      </c>
      <c r="N286" s="117">
        <f>M286*H286</f>
        <v>22.501010999999998</v>
      </c>
      <c r="O286" s="117">
        <v>2.0120000000000001E-4</v>
      </c>
      <c r="P286" s="117">
        <f>O286*H286</f>
        <v>0.1160821388</v>
      </c>
      <c r="Q286" s="117">
        <v>0</v>
      </c>
      <c r="R286" s="118">
        <f>Q286*H286</f>
        <v>0</v>
      </c>
      <c r="AP286" s="119" t="s">
        <v>217</v>
      </c>
      <c r="AR286" s="119" t="s">
        <v>125</v>
      </c>
      <c r="AS286" s="119" t="s">
        <v>70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217</v>
      </c>
      <c r="BK286" s="119" t="s">
        <v>1564</v>
      </c>
    </row>
    <row r="287" spans="2:63" s="1" customFormat="1" ht="19.5">
      <c r="B287" s="19"/>
      <c r="D287" s="121" t="s">
        <v>131</v>
      </c>
      <c r="F287" s="122" t="s">
        <v>1565</v>
      </c>
      <c r="J287" s="19"/>
      <c r="K287" s="123"/>
      <c r="R287" s="40"/>
      <c r="AR287" s="8" t="s">
        <v>131</v>
      </c>
      <c r="AS287" s="8" t="s">
        <v>70</v>
      </c>
    </row>
    <row r="288" spans="2:63" s="1" customFormat="1">
      <c r="B288" s="19"/>
      <c r="D288" s="125" t="s">
        <v>154</v>
      </c>
      <c r="F288" s="126" t="s">
        <v>1566</v>
      </c>
      <c r="J288" s="19"/>
      <c r="K288" s="123"/>
      <c r="R288" s="40"/>
      <c r="AR288" s="8" t="s">
        <v>154</v>
      </c>
      <c r="AS288" s="8" t="s">
        <v>70</v>
      </c>
    </row>
    <row r="289" spans="2:63" s="1" customFormat="1" ht="37.9" customHeight="1">
      <c r="B289" s="19"/>
      <c r="C289" s="110" t="s">
        <v>431</v>
      </c>
      <c r="D289" s="110" t="s">
        <v>125</v>
      </c>
      <c r="E289" s="111" t="s">
        <v>1567</v>
      </c>
      <c r="F289" s="112" t="s">
        <v>1568</v>
      </c>
      <c r="G289" s="113" t="s">
        <v>247</v>
      </c>
      <c r="H289" s="114">
        <v>576.81299999999999</v>
      </c>
      <c r="I289" s="112" t="s">
        <v>151</v>
      </c>
      <c r="J289" s="19"/>
      <c r="K289" s="115" t="s">
        <v>1</v>
      </c>
      <c r="L289" s="116" t="s">
        <v>27</v>
      </c>
      <c r="M289" s="117">
        <v>0.121</v>
      </c>
      <c r="N289" s="117">
        <f>M289*H289</f>
        <v>69.794372999999993</v>
      </c>
      <c r="O289" s="117">
        <v>2.7999999999999998E-4</v>
      </c>
      <c r="P289" s="117">
        <f>O289*H289</f>
        <v>0.16150763999999998</v>
      </c>
      <c r="Q289" s="117">
        <v>0</v>
      </c>
      <c r="R289" s="118">
        <f>Q289*H289</f>
        <v>0</v>
      </c>
      <c r="AP289" s="119" t="s">
        <v>217</v>
      </c>
      <c r="AR289" s="119" t="s">
        <v>125</v>
      </c>
      <c r="AS289" s="119" t="s">
        <v>70</v>
      </c>
      <c r="AW289" s="8" t="s">
        <v>122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8" t="s">
        <v>68</v>
      </c>
      <c r="BI289" s="120" t="e">
        <f>ROUND(#REF!*H289,2)</f>
        <v>#REF!</v>
      </c>
      <c r="BJ289" s="8" t="s">
        <v>217</v>
      </c>
      <c r="BK289" s="119" t="s">
        <v>1569</v>
      </c>
    </row>
    <row r="290" spans="2:63" s="1" customFormat="1" ht="29.25">
      <c r="B290" s="19"/>
      <c r="D290" s="121" t="s">
        <v>131</v>
      </c>
      <c r="F290" s="122" t="s">
        <v>1570</v>
      </c>
      <c r="J290" s="19"/>
      <c r="K290" s="123"/>
      <c r="R290" s="40"/>
      <c r="AR290" s="8" t="s">
        <v>131</v>
      </c>
      <c r="AS290" s="8" t="s">
        <v>70</v>
      </c>
    </row>
    <row r="291" spans="2:63" s="1" customFormat="1">
      <c r="B291" s="19"/>
      <c r="D291" s="125" t="s">
        <v>154</v>
      </c>
      <c r="F291" s="126" t="s">
        <v>1571</v>
      </c>
      <c r="J291" s="19"/>
      <c r="K291" s="135"/>
      <c r="L291" s="136"/>
      <c r="M291" s="136"/>
      <c r="N291" s="136"/>
      <c r="O291" s="136"/>
      <c r="P291" s="136"/>
      <c r="Q291" s="136"/>
      <c r="R291" s="137"/>
      <c r="AR291" s="8" t="s">
        <v>154</v>
      </c>
      <c r="AS291" s="8" t="s">
        <v>70</v>
      </c>
    </row>
    <row r="292" spans="2:63" s="1" customFormat="1" ht="6.95" customHeight="1">
      <c r="B292" s="30"/>
      <c r="C292" s="31"/>
      <c r="D292" s="31"/>
      <c r="E292" s="31"/>
      <c r="F292" s="31"/>
      <c r="G292" s="31"/>
      <c r="H292" s="31"/>
      <c r="I292" s="31"/>
      <c r="J292" s="19"/>
    </row>
  </sheetData>
  <sheetProtection algorithmName="SHA-512" hashValue="AHjU7SGoPnr/+zufBISwDRWgVVxxaMKz27YOKRNL0tEofU71zWYGOnnbYy3B50PsdqY0xvbMuZInMqwfJMVZCw==" saltValue="fCxAhMuPE3tGCoLRNRGxWg==" spinCount="100000" sheet="1" objects="1" scenarios="1"/>
  <autoFilter ref="C130:I291" xr:uid="{00000000-0009-0000-0000-000004000000}"/>
  <mergeCells count="8">
    <mergeCell ref="E121:H121"/>
    <mergeCell ref="E123:H123"/>
    <mergeCell ref="J2:T2"/>
    <mergeCell ref="E7:H7"/>
    <mergeCell ref="E9:H9"/>
    <mergeCell ref="E27:H27"/>
    <mergeCell ref="E85:H85"/>
    <mergeCell ref="E87:H87"/>
  </mergeCells>
  <hyperlinks>
    <hyperlink ref="F136" r:id="rId1" xr:uid="{00000000-0004-0000-0400-000000000000}"/>
    <hyperlink ref="F139" r:id="rId2" xr:uid="{00000000-0004-0000-0400-000001000000}"/>
    <hyperlink ref="F142" r:id="rId3" xr:uid="{00000000-0004-0000-0400-000002000000}"/>
    <hyperlink ref="F145" r:id="rId4" xr:uid="{00000000-0004-0000-0400-000003000000}"/>
    <hyperlink ref="F149" r:id="rId5" xr:uid="{00000000-0004-0000-0400-000004000000}"/>
    <hyperlink ref="F152" r:id="rId6" xr:uid="{00000000-0004-0000-0400-000005000000}"/>
    <hyperlink ref="F155" r:id="rId7" xr:uid="{00000000-0004-0000-0400-000006000000}"/>
    <hyperlink ref="F158" r:id="rId8" xr:uid="{00000000-0004-0000-0400-000007000000}"/>
    <hyperlink ref="F161" r:id="rId9" xr:uid="{00000000-0004-0000-0400-000008000000}"/>
    <hyperlink ref="F164" r:id="rId10" xr:uid="{00000000-0004-0000-0400-000009000000}"/>
    <hyperlink ref="F167" r:id="rId11" xr:uid="{00000000-0004-0000-0400-00000A000000}"/>
    <hyperlink ref="F174" r:id="rId12" xr:uid="{00000000-0004-0000-0400-00000B000000}"/>
    <hyperlink ref="F177" r:id="rId13" xr:uid="{00000000-0004-0000-0400-00000C000000}"/>
    <hyperlink ref="F183" r:id="rId14" xr:uid="{00000000-0004-0000-0400-00000D000000}"/>
    <hyperlink ref="F186" r:id="rId15" xr:uid="{00000000-0004-0000-0400-00000E000000}"/>
    <hyperlink ref="F189" r:id="rId16" xr:uid="{00000000-0004-0000-0400-00000F000000}"/>
    <hyperlink ref="F195" r:id="rId17" xr:uid="{00000000-0004-0000-0400-000010000000}"/>
    <hyperlink ref="F199" r:id="rId18" xr:uid="{00000000-0004-0000-0400-000011000000}"/>
    <hyperlink ref="F235" r:id="rId19" xr:uid="{00000000-0004-0000-0400-000012000000}"/>
    <hyperlink ref="F239" r:id="rId20" xr:uid="{00000000-0004-0000-0400-000013000000}"/>
    <hyperlink ref="F243" r:id="rId21" xr:uid="{00000000-0004-0000-0400-000014000000}"/>
    <hyperlink ref="F246" r:id="rId22" xr:uid="{00000000-0004-0000-0400-000015000000}"/>
    <hyperlink ref="F255" r:id="rId23" xr:uid="{00000000-0004-0000-0400-000016000000}"/>
    <hyperlink ref="F258" r:id="rId24" xr:uid="{00000000-0004-0000-0400-000017000000}"/>
    <hyperlink ref="F261" r:id="rId25" xr:uid="{00000000-0004-0000-0400-000018000000}"/>
    <hyperlink ref="F264" r:id="rId26" xr:uid="{00000000-0004-0000-0400-000019000000}"/>
    <hyperlink ref="F267" r:id="rId27" xr:uid="{00000000-0004-0000-0400-00001A000000}"/>
    <hyperlink ref="F270" r:id="rId28" xr:uid="{00000000-0004-0000-0400-00001B000000}"/>
    <hyperlink ref="F273" r:id="rId29" xr:uid="{00000000-0004-0000-0400-00001C000000}"/>
    <hyperlink ref="F276" r:id="rId30" xr:uid="{00000000-0004-0000-0400-00001D000000}"/>
    <hyperlink ref="F279" r:id="rId31" xr:uid="{00000000-0004-0000-0400-00001E000000}"/>
    <hyperlink ref="F282" r:id="rId32" xr:uid="{00000000-0004-0000-0400-00001F000000}"/>
    <hyperlink ref="F285" r:id="rId33" xr:uid="{00000000-0004-0000-0400-000020000000}"/>
    <hyperlink ref="F288" r:id="rId34" xr:uid="{00000000-0004-0000-0400-000021000000}"/>
    <hyperlink ref="F291" r:id="rId35" xr:uid="{00000000-0004-0000-0400-00002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K279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9"/>
      <c r="K2" s="140"/>
      <c r="L2" s="140"/>
      <c r="M2" s="140"/>
      <c r="N2" s="140"/>
      <c r="O2" s="140"/>
      <c r="P2" s="140"/>
      <c r="Q2" s="140"/>
      <c r="R2" s="140"/>
      <c r="S2" s="140"/>
      <c r="T2" s="140"/>
      <c r="AR2" s="8" t="s">
        <v>82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1" t="str">
        <f>'Rekapitulace stavby'!K6</f>
        <v>Údržba, opravy a odstraňování závad u SPS v obvodu OŘ HKR</v>
      </c>
      <c r="F7" s="162"/>
      <c r="G7" s="162"/>
      <c r="H7" s="162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5" t="s">
        <v>1572</v>
      </c>
      <c r="F9" s="163"/>
      <c r="G9" s="163"/>
      <c r="H9" s="163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9" t="s">
        <v>1</v>
      </c>
      <c r="F27" s="149"/>
      <c r="G27" s="149"/>
      <c r="H27" s="149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ROUND((SUM(BE127:BE278)),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ROUND((SUM(BF127:BF278)),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ROUND((SUM(BG127:BG278)),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1" t="str">
        <f>E7</f>
        <v>Údržba, opravy a odstraňování závad u SPS v obvodu OŘ HKR</v>
      </c>
      <c r="F85" s="162"/>
      <c r="G85" s="162"/>
      <c r="H85" s="162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5" t="str">
        <f>E9</f>
        <v>005 - Ostatní venkovní úp...</v>
      </c>
      <c r="F87" s="163"/>
      <c r="G87" s="163"/>
      <c r="H87" s="163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1573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97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1574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1152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576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98</v>
      </c>
      <c r="E103" s="91"/>
      <c r="F103" s="91"/>
      <c r="G103" s="91"/>
      <c r="H103" s="91"/>
      <c r="J103" s="89"/>
    </row>
    <row r="104" spans="2:10" s="88" customFormat="1" ht="19.899999999999999" customHeight="1">
      <c r="B104" s="89"/>
      <c r="D104" s="90" t="s">
        <v>1575</v>
      </c>
      <c r="E104" s="91"/>
      <c r="F104" s="91"/>
      <c r="G104" s="91"/>
      <c r="H104" s="91"/>
      <c r="J104" s="89"/>
    </row>
    <row r="105" spans="2:10" s="88" customFormat="1" ht="19.899999999999999" customHeight="1">
      <c r="B105" s="89"/>
      <c r="D105" s="90" t="s">
        <v>99</v>
      </c>
      <c r="E105" s="91"/>
      <c r="F105" s="91"/>
      <c r="G105" s="91"/>
      <c r="H105" s="91"/>
      <c r="J105" s="89"/>
    </row>
    <row r="106" spans="2:10" s="84" customFormat="1" ht="24.95" customHeight="1">
      <c r="B106" s="85"/>
      <c r="D106" s="86" t="s">
        <v>101</v>
      </c>
      <c r="E106" s="87"/>
      <c r="F106" s="87"/>
      <c r="G106" s="87"/>
      <c r="H106" s="87"/>
      <c r="J106" s="85"/>
    </row>
    <row r="107" spans="2:10" s="88" customFormat="1" ht="19.899999999999999" customHeight="1">
      <c r="B107" s="89"/>
      <c r="D107" s="90" t="s">
        <v>1576</v>
      </c>
      <c r="E107" s="91"/>
      <c r="F107" s="91"/>
      <c r="G107" s="91"/>
      <c r="H107" s="91"/>
      <c r="J107" s="89"/>
    </row>
    <row r="108" spans="2:10" s="1" customFormat="1" ht="21.75" customHeight="1">
      <c r="B108" s="19"/>
      <c r="J108" s="19"/>
    </row>
    <row r="109" spans="2:10" s="1" customFormat="1" ht="6.95" customHeight="1">
      <c r="B109" s="30"/>
      <c r="C109" s="31"/>
      <c r="D109" s="31"/>
      <c r="E109" s="31"/>
      <c r="F109" s="31"/>
      <c r="G109" s="31"/>
      <c r="H109" s="31"/>
      <c r="I109" s="31"/>
      <c r="J109" s="19"/>
    </row>
    <row r="113" spans="2:61" s="1" customFormat="1" ht="6.95" customHeight="1">
      <c r="B113" s="32"/>
      <c r="C113" s="33"/>
      <c r="D113" s="33"/>
      <c r="E113" s="33"/>
      <c r="F113" s="33"/>
      <c r="G113" s="33"/>
      <c r="H113" s="33"/>
      <c r="I113" s="33"/>
      <c r="J113" s="19"/>
    </row>
    <row r="114" spans="2:61" s="1" customFormat="1" ht="24.95" customHeight="1">
      <c r="B114" s="19"/>
      <c r="C114" s="12" t="s">
        <v>108</v>
      </c>
      <c r="J114" s="19"/>
    </row>
    <row r="115" spans="2:61" s="1" customFormat="1" ht="6.95" customHeight="1">
      <c r="B115" s="19"/>
      <c r="J115" s="19"/>
    </row>
    <row r="116" spans="2:61" s="1" customFormat="1" ht="12" customHeight="1">
      <c r="B116" s="19"/>
      <c r="C116" s="17" t="s">
        <v>13</v>
      </c>
      <c r="J116" s="19"/>
    </row>
    <row r="117" spans="2:61" s="1" customFormat="1" ht="16.5" customHeight="1">
      <c r="B117" s="19"/>
      <c r="E117" s="161" t="str">
        <f>E7</f>
        <v>Údržba, opravy a odstraňování závad u SPS v obvodu OŘ HKR</v>
      </c>
      <c r="F117" s="162"/>
      <c r="G117" s="162"/>
      <c r="H117" s="162"/>
      <c r="J117" s="19"/>
    </row>
    <row r="118" spans="2:61" s="1" customFormat="1" ht="12" customHeight="1">
      <c r="B118" s="19"/>
      <c r="C118" s="17" t="s">
        <v>90</v>
      </c>
      <c r="J118" s="19"/>
    </row>
    <row r="119" spans="2:61" s="1" customFormat="1" ht="16.5" customHeight="1">
      <c r="B119" s="19"/>
      <c r="E119" s="155" t="str">
        <f>E9</f>
        <v>005 - Ostatní venkovní úp...</v>
      </c>
      <c r="F119" s="163"/>
      <c r="G119" s="163"/>
      <c r="H119" s="163"/>
      <c r="J119" s="19"/>
    </row>
    <row r="120" spans="2:61" s="1" customFormat="1" ht="6.95" customHeight="1">
      <c r="B120" s="19"/>
      <c r="J120" s="19"/>
    </row>
    <row r="121" spans="2:61" s="1" customFormat="1" ht="12" customHeight="1">
      <c r="B121" s="19"/>
      <c r="C121" s="17" t="s">
        <v>16</v>
      </c>
      <c r="F121" s="15" t="str">
        <f>F12</f>
        <v xml:space="preserve"> </v>
      </c>
      <c r="J121" s="19"/>
    </row>
    <row r="122" spans="2:61" s="1" customFormat="1" ht="6.95" customHeight="1">
      <c r="B122" s="19"/>
      <c r="J122" s="19"/>
    </row>
    <row r="123" spans="2:61" s="1" customFormat="1" ht="15.2" customHeight="1">
      <c r="B123" s="19"/>
      <c r="C123" s="17" t="s">
        <v>18</v>
      </c>
      <c r="F123" s="15" t="str">
        <f>E15</f>
        <v xml:space="preserve"> </v>
      </c>
      <c r="J123" s="19"/>
    </row>
    <row r="124" spans="2:61" s="1" customFormat="1" ht="15.2" customHeight="1">
      <c r="B124" s="19"/>
      <c r="C124" s="17" t="s">
        <v>20</v>
      </c>
      <c r="F124" s="15" t="str">
        <f>IF(E18="","",E18)</f>
        <v xml:space="preserve"> </v>
      </c>
      <c r="J124" s="19"/>
    </row>
    <row r="125" spans="2:61" s="1" customFormat="1" ht="10.35" customHeight="1">
      <c r="B125" s="19"/>
      <c r="J125" s="19"/>
    </row>
    <row r="126" spans="2:61" s="92" customFormat="1" ht="29.25" customHeight="1">
      <c r="B126" s="93"/>
      <c r="C126" s="94" t="s">
        <v>109</v>
      </c>
      <c r="D126" s="95" t="s">
        <v>45</v>
      </c>
      <c r="E126" s="95" t="s">
        <v>43</v>
      </c>
      <c r="F126" s="95" t="s">
        <v>44</v>
      </c>
      <c r="G126" s="95" t="s">
        <v>110</v>
      </c>
      <c r="H126" s="95" t="s">
        <v>111</v>
      </c>
      <c r="I126" s="96" t="s">
        <v>112</v>
      </c>
      <c r="J126" s="93"/>
      <c r="K126" s="44" t="s">
        <v>1</v>
      </c>
      <c r="L126" s="45" t="s">
        <v>26</v>
      </c>
      <c r="M126" s="45" t="s">
        <v>113</v>
      </c>
      <c r="N126" s="45" t="s">
        <v>114</v>
      </c>
      <c r="O126" s="45" t="s">
        <v>115</v>
      </c>
      <c r="P126" s="45" t="s">
        <v>116</v>
      </c>
      <c r="Q126" s="45" t="s">
        <v>117</v>
      </c>
      <c r="R126" s="46" t="s">
        <v>118</v>
      </c>
    </row>
    <row r="127" spans="2:61" s="1" customFormat="1" ht="22.9" customHeight="1">
      <c r="B127" s="19"/>
      <c r="C127" s="49" t="s">
        <v>119</v>
      </c>
      <c r="J127" s="19"/>
      <c r="K127" s="47"/>
      <c r="L127" s="38"/>
      <c r="M127" s="38"/>
      <c r="N127" s="97">
        <f>N128+N268</f>
        <v>2852.4588809999996</v>
      </c>
      <c r="O127" s="38"/>
      <c r="P127" s="97">
        <f>P128+P268</f>
        <v>1443.9423789310267</v>
      </c>
      <c r="Q127" s="38"/>
      <c r="R127" s="98">
        <f>R128+R268</f>
        <v>157.27683999999999</v>
      </c>
      <c r="AR127" s="8" t="s">
        <v>59</v>
      </c>
      <c r="AS127" s="8" t="s">
        <v>95</v>
      </c>
      <c r="BI127" s="99" t="e">
        <f>BI128+BI268</f>
        <v>#REF!</v>
      </c>
    </row>
    <row r="128" spans="2:61" s="100" customFormat="1" ht="25.9" customHeight="1">
      <c r="B128" s="101"/>
      <c r="D128" s="102" t="s">
        <v>59</v>
      </c>
      <c r="E128" s="103" t="s">
        <v>120</v>
      </c>
      <c r="F128" s="103" t="s">
        <v>121</v>
      </c>
      <c r="J128" s="101"/>
      <c r="K128" s="104"/>
      <c r="N128" s="105">
        <f>N129+N177+N195+N205+N231+N234+N248+N252</f>
        <v>2739.3488009999996</v>
      </c>
      <c r="P128" s="105">
        <f>P129+P177+P195+P205+P231+P234+P248+P252</f>
        <v>1443.5117389310267</v>
      </c>
      <c r="R128" s="106">
        <f>R129+R177+R195+R205+R231+R234+R248+R252</f>
        <v>157.27683999999999</v>
      </c>
      <c r="AP128" s="102" t="s">
        <v>68</v>
      </c>
      <c r="AR128" s="107" t="s">
        <v>59</v>
      </c>
      <c r="AS128" s="107" t="s">
        <v>60</v>
      </c>
      <c r="AW128" s="102" t="s">
        <v>122</v>
      </c>
      <c r="BI128" s="108" t="e">
        <f>BI129+BI177+BI195+BI205+BI231+BI234+BI248+BI252</f>
        <v>#REF!</v>
      </c>
    </row>
    <row r="129" spans="2:63" s="100" customFormat="1" ht="22.9" customHeight="1">
      <c r="B129" s="101"/>
      <c r="D129" s="102" t="s">
        <v>59</v>
      </c>
      <c r="E129" s="109" t="s">
        <v>68</v>
      </c>
      <c r="F129" s="109" t="s">
        <v>1577</v>
      </c>
      <c r="J129" s="101"/>
      <c r="K129" s="104"/>
      <c r="N129" s="105">
        <f>SUM(N130:N176)</f>
        <v>2105.6568689999995</v>
      </c>
      <c r="P129" s="105">
        <f>SUM(P130:P176)</f>
        <v>1004.83439076</v>
      </c>
      <c r="R129" s="106">
        <f>SUM(R130:R176)</f>
        <v>64.874210000000005</v>
      </c>
      <c r="AP129" s="102" t="s">
        <v>68</v>
      </c>
      <c r="AR129" s="107" t="s">
        <v>59</v>
      </c>
      <c r="AS129" s="107" t="s">
        <v>68</v>
      </c>
      <c r="AW129" s="102" t="s">
        <v>122</v>
      </c>
      <c r="BI129" s="108" t="e">
        <f>SUM(BI130:BI176)</f>
        <v>#REF!</v>
      </c>
    </row>
    <row r="130" spans="2:63" s="1" customFormat="1" ht="37.9" customHeight="1">
      <c r="B130" s="19"/>
      <c r="C130" s="110" t="s">
        <v>68</v>
      </c>
      <c r="D130" s="110" t="s">
        <v>125</v>
      </c>
      <c r="E130" s="111" t="s">
        <v>1578</v>
      </c>
      <c r="F130" s="112" t="s">
        <v>1579</v>
      </c>
      <c r="G130" s="113" t="s">
        <v>247</v>
      </c>
      <c r="H130" s="114">
        <v>341.21300000000002</v>
      </c>
      <c r="I130" s="112" t="s">
        <v>1</v>
      </c>
      <c r="J130" s="19"/>
      <c r="K130" s="115" t="s">
        <v>1</v>
      </c>
      <c r="L130" s="116" t="s">
        <v>27</v>
      </c>
      <c r="M130" s="117">
        <v>0</v>
      </c>
      <c r="N130" s="117">
        <f>M130*H130</f>
        <v>0</v>
      </c>
      <c r="O130" s="117">
        <v>0</v>
      </c>
      <c r="P130" s="117">
        <f>O130*H130</f>
        <v>0</v>
      </c>
      <c r="Q130" s="117">
        <v>0</v>
      </c>
      <c r="R130" s="118">
        <f>Q130*H130</f>
        <v>0</v>
      </c>
      <c r="AP130" s="119" t="s">
        <v>129</v>
      </c>
      <c r="AR130" s="119" t="s">
        <v>125</v>
      </c>
      <c r="AS130" s="119" t="s">
        <v>70</v>
      </c>
      <c r="AW130" s="8" t="s">
        <v>122</v>
      </c>
      <c r="BC130" s="120" t="e">
        <f>IF(L130="základní",#REF!,0)</f>
        <v>#REF!</v>
      </c>
      <c r="BD130" s="120">
        <f>IF(L130="snížená",#REF!,0)</f>
        <v>0</v>
      </c>
      <c r="BE130" s="120">
        <f>IF(L130="zákl. přenesená",#REF!,0)</f>
        <v>0</v>
      </c>
      <c r="BF130" s="120">
        <f>IF(L130="sníž. přenesená",#REF!,0)</f>
        <v>0</v>
      </c>
      <c r="BG130" s="120">
        <f>IF(L130="nulová",#REF!,0)</f>
        <v>0</v>
      </c>
      <c r="BH130" s="8" t="s">
        <v>68</v>
      </c>
      <c r="BI130" s="120" t="e">
        <f>ROUND(#REF!*H130,2)</f>
        <v>#REF!</v>
      </c>
      <c r="BJ130" s="8" t="s">
        <v>129</v>
      </c>
      <c r="BK130" s="119" t="s">
        <v>1580</v>
      </c>
    </row>
    <row r="131" spans="2:63" s="1" customFormat="1" ht="19.5">
      <c r="B131" s="19"/>
      <c r="D131" s="121" t="s">
        <v>131</v>
      </c>
      <c r="F131" s="122" t="s">
        <v>1579</v>
      </c>
      <c r="J131" s="19"/>
      <c r="K131" s="123"/>
      <c r="R131" s="40"/>
      <c r="AR131" s="8" t="s">
        <v>131</v>
      </c>
      <c r="AS131" s="8" t="s">
        <v>70</v>
      </c>
    </row>
    <row r="132" spans="2:63" s="1" customFormat="1" ht="33" customHeight="1">
      <c r="B132" s="19"/>
      <c r="C132" s="110" t="s">
        <v>70</v>
      </c>
      <c r="D132" s="110" t="s">
        <v>125</v>
      </c>
      <c r="E132" s="111" t="s">
        <v>1581</v>
      </c>
      <c r="F132" s="112" t="s">
        <v>1582</v>
      </c>
      <c r="G132" s="113" t="s">
        <v>247</v>
      </c>
      <c r="H132" s="114">
        <v>341.21300000000002</v>
      </c>
      <c r="I132" s="112" t="s">
        <v>1</v>
      </c>
      <c r="J132" s="19"/>
      <c r="K132" s="115" t="s">
        <v>1</v>
      </c>
      <c r="L132" s="116" t="s">
        <v>27</v>
      </c>
      <c r="M132" s="117">
        <v>0</v>
      </c>
      <c r="N132" s="117">
        <f>M132*H132</f>
        <v>0</v>
      </c>
      <c r="O132" s="117">
        <v>0</v>
      </c>
      <c r="P132" s="117">
        <f>O132*H132</f>
        <v>0</v>
      </c>
      <c r="Q132" s="117">
        <v>0</v>
      </c>
      <c r="R132" s="118">
        <f>Q132*H132</f>
        <v>0</v>
      </c>
      <c r="AP132" s="119" t="s">
        <v>129</v>
      </c>
      <c r="AR132" s="119" t="s">
        <v>125</v>
      </c>
      <c r="AS132" s="119" t="s">
        <v>70</v>
      </c>
      <c r="AW132" s="8" t="s">
        <v>122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8" t="s">
        <v>68</v>
      </c>
      <c r="BI132" s="120" t="e">
        <f>ROUND(#REF!*H132,2)</f>
        <v>#REF!</v>
      </c>
      <c r="BJ132" s="8" t="s">
        <v>129</v>
      </c>
      <c r="BK132" s="119" t="s">
        <v>1583</v>
      </c>
    </row>
    <row r="133" spans="2:63" s="1" customFormat="1" ht="19.5">
      <c r="B133" s="19"/>
      <c r="D133" s="121" t="s">
        <v>131</v>
      </c>
      <c r="F133" s="122" t="s">
        <v>1582</v>
      </c>
      <c r="J133" s="19"/>
      <c r="K133" s="123"/>
      <c r="R133" s="40"/>
      <c r="AR133" s="8" t="s">
        <v>131</v>
      </c>
      <c r="AS133" s="8" t="s">
        <v>70</v>
      </c>
    </row>
    <row r="134" spans="2:63" s="1" customFormat="1" ht="24.2" customHeight="1">
      <c r="B134" s="19"/>
      <c r="C134" s="110" t="s">
        <v>123</v>
      </c>
      <c r="D134" s="110" t="s">
        <v>125</v>
      </c>
      <c r="E134" s="111" t="s">
        <v>1584</v>
      </c>
      <c r="F134" s="112" t="s">
        <v>1585</v>
      </c>
      <c r="G134" s="113" t="s">
        <v>247</v>
      </c>
      <c r="H134" s="114">
        <v>381.613</v>
      </c>
      <c r="I134" s="112" t="s">
        <v>151</v>
      </c>
      <c r="J134" s="19"/>
      <c r="K134" s="115" t="s">
        <v>1</v>
      </c>
      <c r="L134" s="116" t="s">
        <v>27</v>
      </c>
      <c r="M134" s="117">
        <v>0.46300000000000002</v>
      </c>
      <c r="N134" s="117">
        <f>M134*H134</f>
        <v>176.68681900000001</v>
      </c>
      <c r="O134" s="117">
        <v>0</v>
      </c>
      <c r="P134" s="117">
        <f>O134*H134</f>
        <v>0</v>
      </c>
      <c r="Q134" s="117">
        <v>0.17</v>
      </c>
      <c r="R134" s="118">
        <f>Q134*H134</f>
        <v>64.874210000000005</v>
      </c>
      <c r="AP134" s="119" t="s">
        <v>129</v>
      </c>
      <c r="AR134" s="119" t="s">
        <v>125</v>
      </c>
      <c r="AS134" s="119" t="s">
        <v>70</v>
      </c>
      <c r="AW134" s="8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8" t="s">
        <v>68</v>
      </c>
      <c r="BI134" s="120" t="e">
        <f>ROUND(#REF!*H134,2)</f>
        <v>#REF!</v>
      </c>
      <c r="BJ134" s="8" t="s">
        <v>129</v>
      </c>
      <c r="BK134" s="119" t="s">
        <v>1586</v>
      </c>
    </row>
    <row r="135" spans="2:63" s="1" customFormat="1" ht="29.25">
      <c r="B135" s="19"/>
      <c r="D135" s="121" t="s">
        <v>131</v>
      </c>
      <c r="F135" s="122" t="s">
        <v>1587</v>
      </c>
      <c r="J135" s="19"/>
      <c r="K135" s="123"/>
      <c r="R135" s="40"/>
      <c r="AR135" s="8" t="s">
        <v>131</v>
      </c>
      <c r="AS135" s="8" t="s">
        <v>70</v>
      </c>
    </row>
    <row r="136" spans="2:63" s="1" customFormat="1">
      <c r="B136" s="19"/>
      <c r="D136" s="125" t="s">
        <v>154</v>
      </c>
      <c r="F136" s="126" t="s">
        <v>1588</v>
      </c>
      <c r="J136" s="19"/>
      <c r="K136" s="123"/>
      <c r="R136" s="40"/>
      <c r="AR136" s="8" t="s">
        <v>154</v>
      </c>
      <c r="AS136" s="8" t="s">
        <v>70</v>
      </c>
    </row>
    <row r="137" spans="2:63" s="1" customFormat="1" ht="24.2" customHeight="1">
      <c r="B137" s="19"/>
      <c r="C137" s="110" t="s">
        <v>129</v>
      </c>
      <c r="D137" s="110" t="s">
        <v>125</v>
      </c>
      <c r="E137" s="111" t="s">
        <v>1589</v>
      </c>
      <c r="F137" s="112" t="s">
        <v>1590</v>
      </c>
      <c r="G137" s="113" t="s">
        <v>128</v>
      </c>
      <c r="H137" s="114">
        <v>69.647999999999996</v>
      </c>
      <c r="I137" s="112" t="s">
        <v>151</v>
      </c>
      <c r="J137" s="19"/>
      <c r="K137" s="115" t="s">
        <v>1</v>
      </c>
      <c r="L137" s="116" t="s">
        <v>27</v>
      </c>
      <c r="M137" s="117">
        <v>3.1480000000000001</v>
      </c>
      <c r="N137" s="117">
        <f>M137*H137</f>
        <v>219.251904</v>
      </c>
      <c r="O137" s="117">
        <v>0</v>
      </c>
      <c r="P137" s="117">
        <f>O137*H137</f>
        <v>0</v>
      </c>
      <c r="Q137" s="117">
        <v>0</v>
      </c>
      <c r="R137" s="118">
        <f>Q137*H137</f>
        <v>0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1591</v>
      </c>
    </row>
    <row r="138" spans="2:63" s="1" customFormat="1" ht="19.5">
      <c r="B138" s="19"/>
      <c r="D138" s="121" t="s">
        <v>131</v>
      </c>
      <c r="F138" s="122" t="s">
        <v>1592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1593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33" customHeight="1">
      <c r="B140" s="19"/>
      <c r="C140" s="110" t="s">
        <v>142</v>
      </c>
      <c r="D140" s="110" t="s">
        <v>125</v>
      </c>
      <c r="E140" s="111" t="s">
        <v>1594</v>
      </c>
      <c r="F140" s="112" t="s">
        <v>1595</v>
      </c>
      <c r="G140" s="113" t="s">
        <v>128</v>
      </c>
      <c r="H140" s="114">
        <v>179.34200000000001</v>
      </c>
      <c r="I140" s="112" t="s">
        <v>270</v>
      </c>
      <c r="J140" s="19"/>
      <c r="K140" s="115" t="s">
        <v>1</v>
      </c>
      <c r="L140" s="116" t="s">
        <v>27</v>
      </c>
      <c r="M140" s="117">
        <v>2.702</v>
      </c>
      <c r="N140" s="117">
        <f>M140*H140</f>
        <v>484.58208400000001</v>
      </c>
      <c r="O140" s="117">
        <v>0</v>
      </c>
      <c r="P140" s="117">
        <f>O140*H140</f>
        <v>0</v>
      </c>
      <c r="Q140" s="117">
        <v>0</v>
      </c>
      <c r="R140" s="118">
        <f>Q140*H140</f>
        <v>0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1596</v>
      </c>
    </row>
    <row r="141" spans="2:63" s="1" customFormat="1" ht="29.25">
      <c r="B141" s="19"/>
      <c r="D141" s="121" t="s">
        <v>131</v>
      </c>
      <c r="F141" s="122" t="s">
        <v>1597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>
      <c r="B142" s="19"/>
      <c r="D142" s="125" t="s">
        <v>154</v>
      </c>
      <c r="F142" s="126" t="s">
        <v>1598</v>
      </c>
      <c r="J142" s="19"/>
      <c r="K142" s="123"/>
      <c r="R142" s="40"/>
      <c r="AR142" s="8" t="s">
        <v>154</v>
      </c>
      <c r="AS142" s="8" t="s">
        <v>70</v>
      </c>
    </row>
    <row r="143" spans="2:63" s="1" customFormat="1" ht="33" customHeight="1">
      <c r="B143" s="19"/>
      <c r="C143" s="110" t="s">
        <v>148</v>
      </c>
      <c r="D143" s="110" t="s">
        <v>125</v>
      </c>
      <c r="E143" s="111" t="s">
        <v>1599</v>
      </c>
      <c r="F143" s="112" t="s">
        <v>1600</v>
      </c>
      <c r="G143" s="113" t="s">
        <v>128</v>
      </c>
      <c r="H143" s="114">
        <v>153.54599999999999</v>
      </c>
      <c r="I143" s="112" t="s">
        <v>151</v>
      </c>
      <c r="J143" s="19"/>
      <c r="K143" s="115" t="s">
        <v>1</v>
      </c>
      <c r="L143" s="116" t="s">
        <v>27</v>
      </c>
      <c r="M143" s="117">
        <v>1.294</v>
      </c>
      <c r="N143" s="117">
        <f>M143*H143</f>
        <v>198.688524</v>
      </c>
      <c r="O143" s="117">
        <v>0</v>
      </c>
      <c r="P143" s="117">
        <f>O143*H143</f>
        <v>0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70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1601</v>
      </c>
    </row>
    <row r="144" spans="2:63" s="1" customFormat="1" ht="29.25">
      <c r="B144" s="19"/>
      <c r="D144" s="121" t="s">
        <v>131</v>
      </c>
      <c r="F144" s="122" t="s">
        <v>1602</v>
      </c>
      <c r="J144" s="19"/>
      <c r="K144" s="123"/>
      <c r="R144" s="40"/>
      <c r="AR144" s="8" t="s">
        <v>131</v>
      </c>
      <c r="AS144" s="8" t="s">
        <v>70</v>
      </c>
    </row>
    <row r="145" spans="2:63" s="1" customFormat="1">
      <c r="B145" s="19"/>
      <c r="D145" s="125" t="s">
        <v>154</v>
      </c>
      <c r="F145" s="126" t="s">
        <v>1603</v>
      </c>
      <c r="J145" s="19"/>
      <c r="K145" s="123"/>
      <c r="R145" s="40"/>
      <c r="AR145" s="8" t="s">
        <v>154</v>
      </c>
      <c r="AS145" s="8" t="s">
        <v>70</v>
      </c>
    </row>
    <row r="146" spans="2:63" s="1" customFormat="1" ht="16.5" customHeight="1">
      <c r="B146" s="19"/>
      <c r="C146" s="110" t="s">
        <v>156</v>
      </c>
      <c r="D146" s="110" t="s">
        <v>125</v>
      </c>
      <c r="E146" s="111" t="s">
        <v>1604</v>
      </c>
      <c r="F146" s="112" t="s">
        <v>1605</v>
      </c>
      <c r="G146" s="113" t="s">
        <v>247</v>
      </c>
      <c r="H146" s="114">
        <v>191.07900000000001</v>
      </c>
      <c r="I146" s="112" t="s">
        <v>151</v>
      </c>
      <c r="J146" s="19"/>
      <c r="K146" s="115" t="s">
        <v>1</v>
      </c>
      <c r="L146" s="116" t="s">
        <v>27</v>
      </c>
      <c r="M146" s="117">
        <v>0.63900000000000001</v>
      </c>
      <c r="N146" s="117">
        <f>M146*H146</f>
        <v>122.09948100000001</v>
      </c>
      <c r="O146" s="117">
        <v>4.4400000000000004E-3</v>
      </c>
      <c r="P146" s="117">
        <f>O146*H146</f>
        <v>0.84839076000000013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1606</v>
      </c>
    </row>
    <row r="147" spans="2:63" s="1" customFormat="1" ht="19.5">
      <c r="B147" s="19"/>
      <c r="D147" s="121" t="s">
        <v>131</v>
      </c>
      <c r="F147" s="122" t="s">
        <v>1607</v>
      </c>
      <c r="J147" s="19"/>
      <c r="K147" s="123"/>
      <c r="R147" s="40"/>
      <c r="AR147" s="8" t="s">
        <v>131</v>
      </c>
      <c r="AS147" s="8" t="s">
        <v>70</v>
      </c>
    </row>
    <row r="148" spans="2:63" s="1" customFormat="1">
      <c r="B148" s="19"/>
      <c r="D148" s="125" t="s">
        <v>154</v>
      </c>
      <c r="F148" s="126" t="s">
        <v>1608</v>
      </c>
      <c r="J148" s="19"/>
      <c r="K148" s="123"/>
      <c r="R148" s="40"/>
      <c r="AR148" s="8" t="s">
        <v>154</v>
      </c>
      <c r="AS148" s="8" t="s">
        <v>70</v>
      </c>
    </row>
    <row r="149" spans="2:63" s="1" customFormat="1" ht="16.5" customHeight="1">
      <c r="B149" s="19"/>
      <c r="C149" s="110" t="s">
        <v>165</v>
      </c>
      <c r="D149" s="110" t="s">
        <v>125</v>
      </c>
      <c r="E149" s="111" t="s">
        <v>1609</v>
      </c>
      <c r="F149" s="112" t="s">
        <v>1610</v>
      </c>
      <c r="G149" s="113" t="s">
        <v>247</v>
      </c>
      <c r="H149" s="114">
        <v>191.07900000000001</v>
      </c>
      <c r="I149" s="112" t="s">
        <v>151</v>
      </c>
      <c r="J149" s="19"/>
      <c r="K149" s="115" t="s">
        <v>1</v>
      </c>
      <c r="L149" s="116" t="s">
        <v>27</v>
      </c>
      <c r="M149" s="117">
        <v>0.30399999999999999</v>
      </c>
      <c r="N149" s="117">
        <f>M149*H149</f>
        <v>58.088016000000003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1611</v>
      </c>
    </row>
    <row r="150" spans="2:63" s="1" customFormat="1" ht="29.25">
      <c r="B150" s="19"/>
      <c r="D150" s="121" t="s">
        <v>131</v>
      </c>
      <c r="F150" s="122" t="s">
        <v>1612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>
      <c r="B151" s="19"/>
      <c r="D151" s="125" t="s">
        <v>154</v>
      </c>
      <c r="F151" s="126" t="s">
        <v>1613</v>
      </c>
      <c r="J151" s="19"/>
      <c r="K151" s="123"/>
      <c r="R151" s="40"/>
      <c r="AR151" s="8" t="s">
        <v>154</v>
      </c>
      <c r="AS151" s="8" t="s">
        <v>70</v>
      </c>
    </row>
    <row r="152" spans="2:63" s="1" customFormat="1" ht="24.2" customHeight="1">
      <c r="B152" s="19"/>
      <c r="C152" s="110" t="s">
        <v>136</v>
      </c>
      <c r="D152" s="110" t="s">
        <v>125</v>
      </c>
      <c r="E152" s="111" t="s">
        <v>1614</v>
      </c>
      <c r="F152" s="112" t="s">
        <v>1615</v>
      </c>
      <c r="G152" s="113" t="s">
        <v>128</v>
      </c>
      <c r="H152" s="114">
        <v>402.536</v>
      </c>
      <c r="I152" s="112" t="s">
        <v>151</v>
      </c>
      <c r="J152" s="19"/>
      <c r="K152" s="115" t="s">
        <v>1</v>
      </c>
      <c r="L152" s="116" t="s">
        <v>27</v>
      </c>
      <c r="M152" s="117">
        <v>1.548</v>
      </c>
      <c r="N152" s="117">
        <f>M152*H152</f>
        <v>623.12572799999998</v>
      </c>
      <c r="O152" s="117">
        <v>0</v>
      </c>
      <c r="P152" s="117">
        <f>O152*H152</f>
        <v>0</v>
      </c>
      <c r="Q152" s="117">
        <v>0</v>
      </c>
      <c r="R152" s="118">
        <f>Q152*H152</f>
        <v>0</v>
      </c>
      <c r="AP152" s="119" t="s">
        <v>129</v>
      </c>
      <c r="AR152" s="119" t="s">
        <v>125</v>
      </c>
      <c r="AS152" s="119" t="s">
        <v>70</v>
      </c>
      <c r="AW152" s="8" t="s">
        <v>122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8" t="s">
        <v>68</v>
      </c>
      <c r="BI152" s="120" t="e">
        <f>ROUND(#REF!*H152,2)</f>
        <v>#REF!</v>
      </c>
      <c r="BJ152" s="8" t="s">
        <v>129</v>
      </c>
      <c r="BK152" s="119" t="s">
        <v>1616</v>
      </c>
    </row>
    <row r="153" spans="2:63" s="1" customFormat="1" ht="19.5">
      <c r="B153" s="19"/>
      <c r="D153" s="121" t="s">
        <v>131</v>
      </c>
      <c r="F153" s="122" t="s">
        <v>1617</v>
      </c>
      <c r="J153" s="19"/>
      <c r="K153" s="123"/>
      <c r="R153" s="40"/>
      <c r="AR153" s="8" t="s">
        <v>131</v>
      </c>
      <c r="AS153" s="8" t="s">
        <v>70</v>
      </c>
    </row>
    <row r="154" spans="2:63" s="1" customFormat="1">
      <c r="B154" s="19"/>
      <c r="D154" s="125" t="s">
        <v>154</v>
      </c>
      <c r="F154" s="126" t="s">
        <v>1618</v>
      </c>
      <c r="J154" s="19"/>
      <c r="K154" s="123"/>
      <c r="R154" s="40"/>
      <c r="AR154" s="8" t="s">
        <v>154</v>
      </c>
      <c r="AS154" s="8" t="s">
        <v>70</v>
      </c>
    </row>
    <row r="155" spans="2:63" s="1" customFormat="1" ht="24.2" customHeight="1">
      <c r="B155" s="19"/>
      <c r="C155" s="110" t="s">
        <v>177</v>
      </c>
      <c r="D155" s="110" t="s">
        <v>125</v>
      </c>
      <c r="E155" s="111" t="s">
        <v>1619</v>
      </c>
      <c r="F155" s="112" t="s">
        <v>1620</v>
      </c>
      <c r="G155" s="113" t="s">
        <v>128</v>
      </c>
      <c r="H155" s="114">
        <v>254.40799999999999</v>
      </c>
      <c r="I155" s="112" t="s">
        <v>151</v>
      </c>
      <c r="J155" s="19"/>
      <c r="K155" s="115" t="s">
        <v>1</v>
      </c>
      <c r="L155" s="116" t="s">
        <v>27</v>
      </c>
      <c r="M155" s="117">
        <v>0.32800000000000001</v>
      </c>
      <c r="N155" s="117">
        <f>M155*H155</f>
        <v>83.445824000000002</v>
      </c>
      <c r="O155" s="117">
        <v>0</v>
      </c>
      <c r="P155" s="117">
        <f>O155*H155</f>
        <v>0</v>
      </c>
      <c r="Q155" s="117">
        <v>0</v>
      </c>
      <c r="R155" s="118">
        <f>Q155*H155</f>
        <v>0</v>
      </c>
      <c r="AP155" s="119" t="s">
        <v>129</v>
      </c>
      <c r="AR155" s="119" t="s">
        <v>125</v>
      </c>
      <c r="AS155" s="119" t="s">
        <v>70</v>
      </c>
      <c r="AW155" s="8" t="s">
        <v>122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8" t="s">
        <v>68</v>
      </c>
      <c r="BI155" s="120" t="e">
        <f>ROUND(#REF!*H155,2)</f>
        <v>#REF!</v>
      </c>
      <c r="BJ155" s="8" t="s">
        <v>129</v>
      </c>
      <c r="BK155" s="119" t="s">
        <v>1621</v>
      </c>
    </row>
    <row r="156" spans="2:63" s="1" customFormat="1" ht="29.25">
      <c r="B156" s="19"/>
      <c r="D156" s="121" t="s">
        <v>131</v>
      </c>
      <c r="F156" s="122" t="s">
        <v>1622</v>
      </c>
      <c r="J156" s="19"/>
      <c r="K156" s="123"/>
      <c r="R156" s="40"/>
      <c r="AR156" s="8" t="s">
        <v>131</v>
      </c>
      <c r="AS156" s="8" t="s">
        <v>70</v>
      </c>
    </row>
    <row r="157" spans="2:63" s="1" customFormat="1">
      <c r="B157" s="19"/>
      <c r="D157" s="125" t="s">
        <v>154</v>
      </c>
      <c r="F157" s="126" t="s">
        <v>1623</v>
      </c>
      <c r="J157" s="19"/>
      <c r="K157" s="123"/>
      <c r="R157" s="40"/>
      <c r="AR157" s="8" t="s">
        <v>154</v>
      </c>
      <c r="AS157" s="8" t="s">
        <v>70</v>
      </c>
    </row>
    <row r="158" spans="2:63" s="1" customFormat="1" ht="16.5" customHeight="1">
      <c r="B158" s="19"/>
      <c r="C158" s="127" t="s">
        <v>183</v>
      </c>
      <c r="D158" s="127" t="s">
        <v>224</v>
      </c>
      <c r="E158" s="128" t="s">
        <v>1624</v>
      </c>
      <c r="F158" s="129" t="s">
        <v>1625</v>
      </c>
      <c r="G158" s="130" t="s">
        <v>168</v>
      </c>
      <c r="H158" s="131">
        <v>990.33699999999999</v>
      </c>
      <c r="I158" s="129" t="s">
        <v>151</v>
      </c>
      <c r="J158" s="132"/>
      <c r="K158" s="133" t="s">
        <v>1</v>
      </c>
      <c r="L158" s="134" t="s">
        <v>27</v>
      </c>
      <c r="M158" s="117">
        <v>0</v>
      </c>
      <c r="N158" s="117">
        <f>M158*H158</f>
        <v>0</v>
      </c>
      <c r="O158" s="117">
        <v>1</v>
      </c>
      <c r="P158" s="117">
        <f>O158*H158</f>
        <v>990.33699999999999</v>
      </c>
      <c r="Q158" s="117">
        <v>0</v>
      </c>
      <c r="R158" s="118">
        <f>Q158*H158</f>
        <v>0</v>
      </c>
      <c r="AP158" s="119" t="s">
        <v>165</v>
      </c>
      <c r="AR158" s="119" t="s">
        <v>224</v>
      </c>
      <c r="AS158" s="119" t="s">
        <v>70</v>
      </c>
      <c r="AW158" s="8" t="s">
        <v>122</v>
      </c>
      <c r="BC158" s="120" t="e">
        <f>IF(L158="základní",#REF!,0)</f>
        <v>#REF!</v>
      </c>
      <c r="BD158" s="120">
        <f>IF(L158="snížená",#REF!,0)</f>
        <v>0</v>
      </c>
      <c r="BE158" s="120">
        <f>IF(L158="zákl. přenesená",#REF!,0)</f>
        <v>0</v>
      </c>
      <c r="BF158" s="120">
        <f>IF(L158="sníž. přenesená",#REF!,0)</f>
        <v>0</v>
      </c>
      <c r="BG158" s="120">
        <f>IF(L158="nulová",#REF!,0)</f>
        <v>0</v>
      </c>
      <c r="BH158" s="8" t="s">
        <v>68</v>
      </c>
      <c r="BI158" s="120" t="e">
        <f>ROUND(#REF!*H158,2)</f>
        <v>#REF!</v>
      </c>
      <c r="BJ158" s="8" t="s">
        <v>129</v>
      </c>
      <c r="BK158" s="119" t="s">
        <v>1626</v>
      </c>
    </row>
    <row r="159" spans="2:63" s="1" customFormat="1">
      <c r="B159" s="19"/>
      <c r="D159" s="121" t="s">
        <v>131</v>
      </c>
      <c r="F159" s="122" t="s">
        <v>1625</v>
      </c>
      <c r="J159" s="19"/>
      <c r="K159" s="123"/>
      <c r="R159" s="40"/>
      <c r="AR159" s="8" t="s">
        <v>131</v>
      </c>
      <c r="AS159" s="8" t="s">
        <v>70</v>
      </c>
    </row>
    <row r="160" spans="2:63" s="1" customFormat="1" ht="16.5" customHeight="1">
      <c r="B160" s="19"/>
      <c r="C160" s="127" t="s">
        <v>188</v>
      </c>
      <c r="D160" s="127" t="s">
        <v>224</v>
      </c>
      <c r="E160" s="128" t="s">
        <v>1627</v>
      </c>
      <c r="F160" s="129" t="s">
        <v>1628</v>
      </c>
      <c r="G160" s="130" t="s">
        <v>168</v>
      </c>
      <c r="H160" s="131">
        <v>13.648999999999999</v>
      </c>
      <c r="I160" s="129" t="s">
        <v>151</v>
      </c>
      <c r="J160" s="132"/>
      <c r="K160" s="133" t="s">
        <v>1</v>
      </c>
      <c r="L160" s="134" t="s">
        <v>27</v>
      </c>
      <c r="M160" s="117">
        <v>0</v>
      </c>
      <c r="N160" s="117">
        <f>M160*H160</f>
        <v>0</v>
      </c>
      <c r="O160" s="117">
        <v>1</v>
      </c>
      <c r="P160" s="117">
        <f>O160*H160</f>
        <v>13.648999999999999</v>
      </c>
      <c r="Q160" s="117">
        <v>0</v>
      </c>
      <c r="R160" s="118">
        <f>Q160*H160</f>
        <v>0</v>
      </c>
      <c r="AP160" s="119" t="s">
        <v>165</v>
      </c>
      <c r="AR160" s="119" t="s">
        <v>224</v>
      </c>
      <c r="AS160" s="119" t="s">
        <v>70</v>
      </c>
      <c r="AW160" s="8" t="s">
        <v>122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8" t="s">
        <v>68</v>
      </c>
      <c r="BI160" s="120" t="e">
        <f>ROUND(#REF!*H160,2)</f>
        <v>#REF!</v>
      </c>
      <c r="BJ160" s="8" t="s">
        <v>129</v>
      </c>
      <c r="BK160" s="119" t="s">
        <v>1629</v>
      </c>
    </row>
    <row r="161" spans="2:63" s="1" customFormat="1">
      <c r="B161" s="19"/>
      <c r="D161" s="121" t="s">
        <v>131</v>
      </c>
      <c r="F161" s="122" t="s">
        <v>1628</v>
      </c>
      <c r="J161" s="19"/>
      <c r="K161" s="123"/>
      <c r="R161" s="40"/>
      <c r="AR161" s="8" t="s">
        <v>131</v>
      </c>
      <c r="AS161" s="8" t="s">
        <v>70</v>
      </c>
    </row>
    <row r="162" spans="2:63" s="1" customFormat="1" ht="24.2" customHeight="1">
      <c r="B162" s="19"/>
      <c r="C162" s="110" t="s">
        <v>194</v>
      </c>
      <c r="D162" s="110" t="s">
        <v>125</v>
      </c>
      <c r="E162" s="111" t="s">
        <v>1630</v>
      </c>
      <c r="F162" s="112" t="s">
        <v>1631</v>
      </c>
      <c r="G162" s="113" t="s">
        <v>247</v>
      </c>
      <c r="H162" s="114">
        <v>422.55900000000003</v>
      </c>
      <c r="I162" s="112" t="s">
        <v>151</v>
      </c>
      <c r="J162" s="19"/>
      <c r="K162" s="115" t="s">
        <v>1</v>
      </c>
      <c r="L162" s="116" t="s">
        <v>27</v>
      </c>
      <c r="M162" s="117">
        <v>2.5000000000000001E-2</v>
      </c>
      <c r="N162" s="117">
        <f>M162*H162</f>
        <v>10.563975000000001</v>
      </c>
      <c r="O162" s="117">
        <v>0</v>
      </c>
      <c r="P162" s="117">
        <f>O162*H162</f>
        <v>0</v>
      </c>
      <c r="Q162" s="117">
        <v>0</v>
      </c>
      <c r="R162" s="118">
        <f>Q162*H162</f>
        <v>0</v>
      </c>
      <c r="AP162" s="119" t="s">
        <v>129</v>
      </c>
      <c r="AR162" s="119" t="s">
        <v>125</v>
      </c>
      <c r="AS162" s="119" t="s">
        <v>70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1632</v>
      </c>
    </row>
    <row r="163" spans="2:63" s="1" customFormat="1" ht="19.5">
      <c r="B163" s="19"/>
      <c r="D163" s="121" t="s">
        <v>131</v>
      </c>
      <c r="F163" s="122" t="s">
        <v>1633</v>
      </c>
      <c r="J163" s="19"/>
      <c r="K163" s="123"/>
      <c r="R163" s="40"/>
      <c r="AR163" s="8" t="s">
        <v>131</v>
      </c>
      <c r="AS163" s="8" t="s">
        <v>70</v>
      </c>
    </row>
    <row r="164" spans="2:63" s="1" customFormat="1">
      <c r="B164" s="19"/>
      <c r="D164" s="125" t="s">
        <v>154</v>
      </c>
      <c r="F164" s="126" t="s">
        <v>1634</v>
      </c>
      <c r="J164" s="19"/>
      <c r="K164" s="123"/>
      <c r="R164" s="40"/>
      <c r="AR164" s="8" t="s">
        <v>154</v>
      </c>
      <c r="AS164" s="8" t="s">
        <v>70</v>
      </c>
    </row>
    <row r="165" spans="2:63" s="1" customFormat="1" ht="37.9" customHeight="1">
      <c r="B165" s="19"/>
      <c r="C165" s="110" t="s">
        <v>200</v>
      </c>
      <c r="D165" s="110" t="s">
        <v>125</v>
      </c>
      <c r="E165" s="111" t="s">
        <v>1635</v>
      </c>
      <c r="F165" s="112" t="s">
        <v>1636</v>
      </c>
      <c r="G165" s="113" t="s">
        <v>128</v>
      </c>
      <c r="H165" s="114">
        <v>440.69799999999998</v>
      </c>
      <c r="I165" s="112" t="s">
        <v>151</v>
      </c>
      <c r="J165" s="19"/>
      <c r="K165" s="115" t="s">
        <v>1</v>
      </c>
      <c r="L165" s="116" t="s">
        <v>27</v>
      </c>
      <c r="M165" s="117">
        <v>8.6999999999999994E-2</v>
      </c>
      <c r="N165" s="117">
        <f>M165*H165</f>
        <v>38.340725999999997</v>
      </c>
      <c r="O165" s="117">
        <v>0</v>
      </c>
      <c r="P165" s="117">
        <f>O165*H165</f>
        <v>0</v>
      </c>
      <c r="Q165" s="117">
        <v>0</v>
      </c>
      <c r="R165" s="118">
        <f>Q165*H165</f>
        <v>0</v>
      </c>
      <c r="AP165" s="119" t="s">
        <v>129</v>
      </c>
      <c r="AR165" s="119" t="s">
        <v>125</v>
      </c>
      <c r="AS165" s="119" t="s">
        <v>70</v>
      </c>
      <c r="AW165" s="8" t="s">
        <v>122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8" t="s">
        <v>68</v>
      </c>
      <c r="BI165" s="120" t="e">
        <f>ROUND(#REF!*H165,2)</f>
        <v>#REF!</v>
      </c>
      <c r="BJ165" s="8" t="s">
        <v>129</v>
      </c>
      <c r="BK165" s="119" t="s">
        <v>1637</v>
      </c>
    </row>
    <row r="166" spans="2:63" s="1" customFormat="1" ht="39">
      <c r="B166" s="19"/>
      <c r="D166" s="121" t="s">
        <v>131</v>
      </c>
      <c r="F166" s="122" t="s">
        <v>1638</v>
      </c>
      <c r="J166" s="19"/>
      <c r="K166" s="123"/>
      <c r="R166" s="40"/>
      <c r="AR166" s="8" t="s">
        <v>131</v>
      </c>
      <c r="AS166" s="8" t="s">
        <v>70</v>
      </c>
    </row>
    <row r="167" spans="2:63" s="1" customFormat="1">
      <c r="B167" s="19"/>
      <c r="D167" s="125" t="s">
        <v>154</v>
      </c>
      <c r="F167" s="126" t="s">
        <v>1639</v>
      </c>
      <c r="J167" s="19"/>
      <c r="K167" s="123"/>
      <c r="R167" s="40"/>
      <c r="AR167" s="8" t="s">
        <v>154</v>
      </c>
      <c r="AS167" s="8" t="s">
        <v>70</v>
      </c>
    </row>
    <row r="168" spans="2:63" s="1" customFormat="1" ht="24.2" customHeight="1">
      <c r="B168" s="19"/>
      <c r="C168" s="110" t="s">
        <v>7</v>
      </c>
      <c r="D168" s="110" t="s">
        <v>125</v>
      </c>
      <c r="E168" s="111" t="s">
        <v>1640</v>
      </c>
      <c r="F168" s="112" t="s">
        <v>1641</v>
      </c>
      <c r="G168" s="113" t="s">
        <v>128</v>
      </c>
      <c r="H168" s="114">
        <v>440.69799999999998</v>
      </c>
      <c r="I168" s="112" t="s">
        <v>151</v>
      </c>
      <c r="J168" s="19"/>
      <c r="K168" s="115" t="s">
        <v>1</v>
      </c>
      <c r="L168" s="116" t="s">
        <v>27</v>
      </c>
      <c r="M168" s="117">
        <v>0.19700000000000001</v>
      </c>
      <c r="N168" s="117">
        <f>M168*H168</f>
        <v>86.817505999999995</v>
      </c>
      <c r="O168" s="117">
        <v>0</v>
      </c>
      <c r="P168" s="117">
        <f>O168*H168</f>
        <v>0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70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1642</v>
      </c>
    </row>
    <row r="169" spans="2:63" s="1" customFormat="1" ht="29.25">
      <c r="B169" s="19"/>
      <c r="D169" s="121" t="s">
        <v>131</v>
      </c>
      <c r="F169" s="122" t="s">
        <v>1643</v>
      </c>
      <c r="J169" s="19"/>
      <c r="K169" s="123"/>
      <c r="R169" s="40"/>
      <c r="AR169" s="8" t="s">
        <v>131</v>
      </c>
      <c r="AS169" s="8" t="s">
        <v>70</v>
      </c>
    </row>
    <row r="170" spans="2:63" s="1" customFormat="1">
      <c r="B170" s="19"/>
      <c r="D170" s="125" t="s">
        <v>154</v>
      </c>
      <c r="F170" s="126" t="s">
        <v>1644</v>
      </c>
      <c r="J170" s="19"/>
      <c r="K170" s="123"/>
      <c r="R170" s="40"/>
      <c r="AR170" s="8" t="s">
        <v>154</v>
      </c>
      <c r="AS170" s="8" t="s">
        <v>70</v>
      </c>
    </row>
    <row r="171" spans="2:63" s="1" customFormat="1" ht="16.5" customHeight="1">
      <c r="B171" s="19"/>
      <c r="C171" s="110" t="s">
        <v>217</v>
      </c>
      <c r="D171" s="110" t="s">
        <v>125</v>
      </c>
      <c r="E171" s="111" t="s">
        <v>1645</v>
      </c>
      <c r="F171" s="112" t="s">
        <v>1646</v>
      </c>
      <c r="G171" s="113" t="s">
        <v>128</v>
      </c>
      <c r="H171" s="114">
        <v>440.69799999999998</v>
      </c>
      <c r="I171" s="112" t="s">
        <v>270</v>
      </c>
      <c r="J171" s="19"/>
      <c r="K171" s="115" t="s">
        <v>1</v>
      </c>
      <c r="L171" s="116" t="s">
        <v>27</v>
      </c>
      <c r="M171" s="117">
        <v>8.9999999999999993E-3</v>
      </c>
      <c r="N171" s="117">
        <f>M171*H171</f>
        <v>3.9662819999999996</v>
      </c>
      <c r="O171" s="117">
        <v>0</v>
      </c>
      <c r="P171" s="117">
        <f>O171*H171</f>
        <v>0</v>
      </c>
      <c r="Q171" s="117">
        <v>0</v>
      </c>
      <c r="R171" s="118">
        <f>Q171*H171</f>
        <v>0</v>
      </c>
      <c r="AP171" s="119" t="s">
        <v>129</v>
      </c>
      <c r="AR171" s="119" t="s">
        <v>125</v>
      </c>
      <c r="AS171" s="119" t="s">
        <v>70</v>
      </c>
      <c r="AW171" s="8" t="s">
        <v>122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8" t="s">
        <v>68</v>
      </c>
      <c r="BI171" s="120" t="e">
        <f>ROUND(#REF!*H171,2)</f>
        <v>#REF!</v>
      </c>
      <c r="BJ171" s="8" t="s">
        <v>129</v>
      </c>
      <c r="BK171" s="119" t="s">
        <v>1647</v>
      </c>
    </row>
    <row r="172" spans="2:63" s="1" customFormat="1" ht="19.5">
      <c r="B172" s="19"/>
      <c r="D172" s="121" t="s">
        <v>131</v>
      </c>
      <c r="F172" s="122" t="s">
        <v>1648</v>
      </c>
      <c r="J172" s="19"/>
      <c r="K172" s="123"/>
      <c r="R172" s="40"/>
      <c r="AR172" s="8" t="s">
        <v>131</v>
      </c>
      <c r="AS172" s="8" t="s">
        <v>70</v>
      </c>
    </row>
    <row r="173" spans="2:63" s="1" customFormat="1">
      <c r="B173" s="19"/>
      <c r="D173" s="125" t="s">
        <v>154</v>
      </c>
      <c r="F173" s="126" t="s">
        <v>1649</v>
      </c>
      <c r="J173" s="19"/>
      <c r="K173" s="123"/>
      <c r="R173" s="40"/>
      <c r="AR173" s="8" t="s">
        <v>154</v>
      </c>
      <c r="AS173" s="8" t="s">
        <v>70</v>
      </c>
    </row>
    <row r="174" spans="2:63" s="1" customFormat="1" ht="44.25" customHeight="1">
      <c r="B174" s="19"/>
      <c r="C174" s="110" t="s">
        <v>223</v>
      </c>
      <c r="D174" s="110" t="s">
        <v>125</v>
      </c>
      <c r="E174" s="111" t="s">
        <v>1650</v>
      </c>
      <c r="F174" s="112" t="s">
        <v>1651</v>
      </c>
      <c r="G174" s="113" t="s">
        <v>168</v>
      </c>
      <c r="H174" s="114">
        <v>881.39499999999998</v>
      </c>
      <c r="I174" s="112" t="s">
        <v>151</v>
      </c>
      <c r="J174" s="19"/>
      <c r="K174" s="115" t="s">
        <v>1</v>
      </c>
      <c r="L174" s="116" t="s">
        <v>27</v>
      </c>
      <c r="M174" s="117">
        <v>0</v>
      </c>
      <c r="N174" s="117">
        <f>M174*H174</f>
        <v>0</v>
      </c>
      <c r="O174" s="117">
        <v>0</v>
      </c>
      <c r="P174" s="117">
        <f>O174*H174</f>
        <v>0</v>
      </c>
      <c r="Q174" s="117">
        <v>0</v>
      </c>
      <c r="R174" s="118">
        <f>Q174*H174</f>
        <v>0</v>
      </c>
      <c r="AP174" s="119" t="s">
        <v>129</v>
      </c>
      <c r="AR174" s="119" t="s">
        <v>125</v>
      </c>
      <c r="AS174" s="119" t="s">
        <v>70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1652</v>
      </c>
    </row>
    <row r="175" spans="2:63" s="1" customFormat="1" ht="29.25">
      <c r="B175" s="19"/>
      <c r="D175" s="121" t="s">
        <v>131</v>
      </c>
      <c r="F175" s="122" t="s">
        <v>1651</v>
      </c>
      <c r="J175" s="19"/>
      <c r="K175" s="123"/>
      <c r="R175" s="40"/>
      <c r="AR175" s="8" t="s">
        <v>131</v>
      </c>
      <c r="AS175" s="8" t="s">
        <v>70</v>
      </c>
    </row>
    <row r="176" spans="2:63" s="1" customFormat="1">
      <c r="B176" s="19"/>
      <c r="D176" s="125" t="s">
        <v>154</v>
      </c>
      <c r="F176" s="126" t="s">
        <v>1653</v>
      </c>
      <c r="J176" s="19"/>
      <c r="K176" s="123"/>
      <c r="R176" s="40"/>
      <c r="AR176" s="8" t="s">
        <v>154</v>
      </c>
      <c r="AS176" s="8" t="s">
        <v>70</v>
      </c>
    </row>
    <row r="177" spans="2:63" s="100" customFormat="1" ht="22.9" customHeight="1">
      <c r="B177" s="101"/>
      <c r="D177" s="102" t="s">
        <v>59</v>
      </c>
      <c r="E177" s="109" t="s">
        <v>123</v>
      </c>
      <c r="F177" s="109" t="s">
        <v>124</v>
      </c>
      <c r="J177" s="101"/>
      <c r="K177" s="104"/>
      <c r="N177" s="105">
        <f>SUM(N178:N194)</f>
        <v>8.134506</v>
      </c>
      <c r="P177" s="105">
        <f>SUM(P178:P194)</f>
        <v>0</v>
      </c>
      <c r="R177" s="106">
        <f>SUM(R178:R194)</f>
        <v>0</v>
      </c>
      <c r="AP177" s="102" t="s">
        <v>68</v>
      </c>
      <c r="AR177" s="107" t="s">
        <v>59</v>
      </c>
      <c r="AS177" s="107" t="s">
        <v>68</v>
      </c>
      <c r="AW177" s="102" t="s">
        <v>122</v>
      </c>
      <c r="BI177" s="108" t="e">
        <f>SUM(BI178:BI194)</f>
        <v>#REF!</v>
      </c>
    </row>
    <row r="178" spans="2:63" s="1" customFormat="1" ht="37.9" customHeight="1">
      <c r="B178" s="19"/>
      <c r="C178" s="110" t="s">
        <v>229</v>
      </c>
      <c r="D178" s="110" t="s">
        <v>125</v>
      </c>
      <c r="E178" s="111" t="s">
        <v>1654</v>
      </c>
      <c r="F178" s="112" t="s">
        <v>1655</v>
      </c>
      <c r="G178" s="113" t="s">
        <v>247</v>
      </c>
      <c r="H178" s="114">
        <v>61.417999999999999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1656</v>
      </c>
    </row>
    <row r="179" spans="2:63" s="1" customFormat="1" ht="29.25">
      <c r="B179" s="19"/>
      <c r="D179" s="121" t="s">
        <v>131</v>
      </c>
      <c r="F179" s="122" t="s">
        <v>1655</v>
      </c>
      <c r="J179" s="19"/>
      <c r="K179" s="123"/>
      <c r="R179" s="40"/>
      <c r="AR179" s="8" t="s">
        <v>131</v>
      </c>
      <c r="AS179" s="8" t="s">
        <v>70</v>
      </c>
    </row>
    <row r="180" spans="2:63" s="1" customFormat="1" ht="37.9" customHeight="1">
      <c r="B180" s="19"/>
      <c r="C180" s="127" t="s">
        <v>235</v>
      </c>
      <c r="D180" s="127" t="s">
        <v>224</v>
      </c>
      <c r="E180" s="128" t="s">
        <v>1657</v>
      </c>
      <c r="F180" s="129" t="s">
        <v>1658</v>
      </c>
      <c r="G180" s="130" t="s">
        <v>247</v>
      </c>
      <c r="H180" s="131">
        <v>61.417999999999999</v>
      </c>
      <c r="I180" s="129" t="s">
        <v>1</v>
      </c>
      <c r="J180" s="132"/>
      <c r="K180" s="133" t="s">
        <v>1</v>
      </c>
      <c r="L180" s="134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165</v>
      </c>
      <c r="AR180" s="119" t="s">
        <v>224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1659</v>
      </c>
    </row>
    <row r="181" spans="2:63" s="1" customFormat="1" ht="19.5">
      <c r="B181" s="19"/>
      <c r="D181" s="121" t="s">
        <v>131</v>
      </c>
      <c r="F181" s="122" t="s">
        <v>1658</v>
      </c>
      <c r="J181" s="19"/>
      <c r="K181" s="123"/>
      <c r="R181" s="40"/>
      <c r="AR181" s="8" t="s">
        <v>131</v>
      </c>
      <c r="AS181" s="8" t="s">
        <v>70</v>
      </c>
    </row>
    <row r="182" spans="2:63" s="1" customFormat="1" ht="66.75" customHeight="1">
      <c r="B182" s="19"/>
      <c r="C182" s="110" t="s">
        <v>241</v>
      </c>
      <c r="D182" s="110" t="s">
        <v>125</v>
      </c>
      <c r="E182" s="111" t="s">
        <v>1660</v>
      </c>
      <c r="F182" s="112" t="s">
        <v>1661</v>
      </c>
      <c r="G182" s="113" t="s">
        <v>134</v>
      </c>
      <c r="H182" s="114">
        <v>5</v>
      </c>
      <c r="I182" s="112" t="s">
        <v>1</v>
      </c>
      <c r="J182" s="19"/>
      <c r="K182" s="115" t="s">
        <v>1</v>
      </c>
      <c r="L182" s="116" t="s">
        <v>27</v>
      </c>
      <c r="M182" s="117">
        <v>0</v>
      </c>
      <c r="N182" s="117">
        <f>M182*H182</f>
        <v>0</v>
      </c>
      <c r="O182" s="117">
        <v>0</v>
      </c>
      <c r="P182" s="117">
        <f>O182*H182</f>
        <v>0</v>
      </c>
      <c r="Q182" s="117">
        <v>0</v>
      </c>
      <c r="R182" s="118">
        <f>Q182*H182</f>
        <v>0</v>
      </c>
      <c r="AP182" s="119" t="s">
        <v>129</v>
      </c>
      <c r="AR182" s="119" t="s">
        <v>125</v>
      </c>
      <c r="AS182" s="119" t="s">
        <v>70</v>
      </c>
      <c r="AW182" s="8" t="s">
        <v>122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8" t="s">
        <v>68</v>
      </c>
      <c r="BI182" s="120" t="e">
        <f>ROUND(#REF!*H182,2)</f>
        <v>#REF!</v>
      </c>
      <c r="BJ182" s="8" t="s">
        <v>129</v>
      </c>
      <c r="BK182" s="119" t="s">
        <v>1662</v>
      </c>
    </row>
    <row r="183" spans="2:63" s="1" customFormat="1" ht="39">
      <c r="B183" s="19"/>
      <c r="D183" s="121" t="s">
        <v>131</v>
      </c>
      <c r="F183" s="122" t="s">
        <v>1661</v>
      </c>
      <c r="J183" s="19"/>
      <c r="K183" s="123"/>
      <c r="R183" s="40"/>
      <c r="AR183" s="8" t="s">
        <v>131</v>
      </c>
      <c r="AS183" s="8" t="s">
        <v>70</v>
      </c>
    </row>
    <row r="184" spans="2:63" s="1" customFormat="1" ht="55.5" customHeight="1">
      <c r="B184" s="19"/>
      <c r="C184" s="110" t="s">
        <v>6</v>
      </c>
      <c r="D184" s="110" t="s">
        <v>125</v>
      </c>
      <c r="E184" s="111" t="s">
        <v>1663</v>
      </c>
      <c r="F184" s="112" t="s">
        <v>1664</v>
      </c>
      <c r="G184" s="113" t="s">
        <v>134</v>
      </c>
      <c r="H184" s="114">
        <v>5</v>
      </c>
      <c r="I184" s="112" t="s">
        <v>1</v>
      </c>
      <c r="J184" s="19"/>
      <c r="K184" s="115" t="s">
        <v>1</v>
      </c>
      <c r="L184" s="116" t="s">
        <v>27</v>
      </c>
      <c r="M184" s="117">
        <v>0</v>
      </c>
      <c r="N184" s="117">
        <f>M184*H184</f>
        <v>0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70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1665</v>
      </c>
    </row>
    <row r="185" spans="2:63" s="1" customFormat="1" ht="29.25">
      <c r="B185" s="19"/>
      <c r="D185" s="121" t="s">
        <v>131</v>
      </c>
      <c r="F185" s="122" t="s">
        <v>1664</v>
      </c>
      <c r="J185" s="19"/>
      <c r="K185" s="123"/>
      <c r="R185" s="40"/>
      <c r="AR185" s="8" t="s">
        <v>131</v>
      </c>
      <c r="AS185" s="8" t="s">
        <v>70</v>
      </c>
    </row>
    <row r="186" spans="2:63" s="1" customFormat="1" ht="78">
      <c r="B186" s="19"/>
      <c r="D186" s="121" t="s">
        <v>146</v>
      </c>
      <c r="F186" s="124" t="s">
        <v>1666</v>
      </c>
      <c r="J186" s="19"/>
      <c r="K186" s="123"/>
      <c r="R186" s="40"/>
      <c r="AR186" s="8" t="s">
        <v>146</v>
      </c>
      <c r="AS186" s="8" t="s">
        <v>70</v>
      </c>
    </row>
    <row r="187" spans="2:63" s="1" customFormat="1" ht="16.5" customHeight="1">
      <c r="B187" s="19"/>
      <c r="C187" s="110" t="s">
        <v>251</v>
      </c>
      <c r="D187" s="110" t="s">
        <v>125</v>
      </c>
      <c r="E187" s="111" t="s">
        <v>1667</v>
      </c>
      <c r="F187" s="112" t="s">
        <v>1668</v>
      </c>
      <c r="G187" s="113" t="s">
        <v>140</v>
      </c>
      <c r="H187" s="114">
        <v>5</v>
      </c>
      <c r="I187" s="112" t="s">
        <v>1</v>
      </c>
      <c r="J187" s="19"/>
      <c r="K187" s="115" t="s">
        <v>1</v>
      </c>
      <c r="L187" s="116" t="s">
        <v>27</v>
      </c>
      <c r="M187" s="117">
        <v>0</v>
      </c>
      <c r="N187" s="117">
        <f>M187*H187</f>
        <v>0</v>
      </c>
      <c r="O187" s="117">
        <v>0</v>
      </c>
      <c r="P187" s="117">
        <f>O187*H187</f>
        <v>0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70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1669</v>
      </c>
    </row>
    <row r="188" spans="2:63" s="1" customFormat="1">
      <c r="B188" s="19"/>
      <c r="D188" s="121" t="s">
        <v>131</v>
      </c>
      <c r="F188" s="122" t="s">
        <v>1668</v>
      </c>
      <c r="J188" s="19"/>
      <c r="K188" s="123"/>
      <c r="R188" s="40"/>
      <c r="AR188" s="8" t="s">
        <v>131</v>
      </c>
      <c r="AS188" s="8" t="s">
        <v>70</v>
      </c>
    </row>
    <row r="189" spans="2:63" s="1" customFormat="1" ht="21.75" customHeight="1">
      <c r="B189" s="19"/>
      <c r="C189" s="110" t="s">
        <v>257</v>
      </c>
      <c r="D189" s="110" t="s">
        <v>125</v>
      </c>
      <c r="E189" s="111" t="s">
        <v>1670</v>
      </c>
      <c r="F189" s="112" t="s">
        <v>1671</v>
      </c>
      <c r="G189" s="113" t="s">
        <v>128</v>
      </c>
      <c r="H189" s="114">
        <v>54.594000000000001</v>
      </c>
      <c r="I189" s="112" t="s">
        <v>151</v>
      </c>
      <c r="J189" s="19"/>
      <c r="K189" s="115" t="s">
        <v>1</v>
      </c>
      <c r="L189" s="116" t="s">
        <v>27</v>
      </c>
      <c r="M189" s="117">
        <v>0.114</v>
      </c>
      <c r="N189" s="117">
        <f>M189*H189</f>
        <v>6.2237160000000005</v>
      </c>
      <c r="O189" s="117">
        <v>0</v>
      </c>
      <c r="P189" s="117">
        <f>O189*H189</f>
        <v>0</v>
      </c>
      <c r="Q189" s="117">
        <v>0</v>
      </c>
      <c r="R189" s="118">
        <f>Q189*H189</f>
        <v>0</v>
      </c>
      <c r="AP189" s="119" t="s">
        <v>129</v>
      </c>
      <c r="AR189" s="119" t="s">
        <v>125</v>
      </c>
      <c r="AS189" s="119" t="s">
        <v>70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1672</v>
      </c>
    </row>
    <row r="190" spans="2:63" s="1" customFormat="1" ht="19.5">
      <c r="B190" s="19"/>
      <c r="D190" s="121" t="s">
        <v>131</v>
      </c>
      <c r="F190" s="122" t="s">
        <v>1673</v>
      </c>
      <c r="J190" s="19"/>
      <c r="K190" s="123"/>
      <c r="R190" s="40"/>
      <c r="AR190" s="8" t="s">
        <v>131</v>
      </c>
      <c r="AS190" s="8" t="s">
        <v>70</v>
      </c>
    </row>
    <row r="191" spans="2:63" s="1" customFormat="1">
      <c r="B191" s="19"/>
      <c r="D191" s="125" t="s">
        <v>154</v>
      </c>
      <c r="F191" s="126" t="s">
        <v>1674</v>
      </c>
      <c r="J191" s="19"/>
      <c r="K191" s="123"/>
      <c r="R191" s="40"/>
      <c r="AR191" s="8" t="s">
        <v>154</v>
      </c>
      <c r="AS191" s="8" t="s">
        <v>70</v>
      </c>
    </row>
    <row r="192" spans="2:63" s="1" customFormat="1" ht="24.2" customHeight="1">
      <c r="B192" s="19"/>
      <c r="C192" s="110" t="s">
        <v>261</v>
      </c>
      <c r="D192" s="110" t="s">
        <v>125</v>
      </c>
      <c r="E192" s="111" t="s">
        <v>1675</v>
      </c>
      <c r="F192" s="112" t="s">
        <v>1676</v>
      </c>
      <c r="G192" s="113" t="s">
        <v>128</v>
      </c>
      <c r="H192" s="114">
        <v>54.594000000000001</v>
      </c>
      <c r="I192" s="112" t="s">
        <v>151</v>
      </c>
      <c r="J192" s="19"/>
      <c r="K192" s="115" t="s">
        <v>1</v>
      </c>
      <c r="L192" s="116" t="s">
        <v>27</v>
      </c>
      <c r="M192" s="117">
        <v>3.5000000000000003E-2</v>
      </c>
      <c r="N192" s="117">
        <f>M192*H192</f>
        <v>1.9107900000000002</v>
      </c>
      <c r="O192" s="117">
        <v>0</v>
      </c>
      <c r="P192" s="117">
        <f>O192*H192</f>
        <v>0</v>
      </c>
      <c r="Q192" s="117">
        <v>0</v>
      </c>
      <c r="R192" s="118">
        <f>Q192*H192</f>
        <v>0</v>
      </c>
      <c r="AP192" s="119" t="s">
        <v>129</v>
      </c>
      <c r="AR192" s="119" t="s">
        <v>125</v>
      </c>
      <c r="AS192" s="119" t="s">
        <v>70</v>
      </c>
      <c r="AW192" s="8" t="s">
        <v>122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8" t="s">
        <v>68</v>
      </c>
      <c r="BI192" s="120" t="e">
        <f>ROUND(#REF!*H192,2)</f>
        <v>#REF!</v>
      </c>
      <c r="BJ192" s="8" t="s">
        <v>129</v>
      </c>
      <c r="BK192" s="119" t="s">
        <v>1677</v>
      </c>
    </row>
    <row r="193" spans="2:63" s="1" customFormat="1" ht="19.5">
      <c r="B193" s="19"/>
      <c r="D193" s="121" t="s">
        <v>131</v>
      </c>
      <c r="F193" s="122" t="s">
        <v>1678</v>
      </c>
      <c r="J193" s="19"/>
      <c r="K193" s="123"/>
      <c r="R193" s="40"/>
      <c r="AR193" s="8" t="s">
        <v>131</v>
      </c>
      <c r="AS193" s="8" t="s">
        <v>70</v>
      </c>
    </row>
    <row r="194" spans="2:63" s="1" customFormat="1">
      <c r="B194" s="19"/>
      <c r="D194" s="125" t="s">
        <v>154</v>
      </c>
      <c r="F194" s="126" t="s">
        <v>1679</v>
      </c>
      <c r="J194" s="19"/>
      <c r="K194" s="123"/>
      <c r="R194" s="40"/>
      <c r="AR194" s="8" t="s">
        <v>154</v>
      </c>
      <c r="AS194" s="8" t="s">
        <v>70</v>
      </c>
    </row>
    <row r="195" spans="2:63" s="100" customFormat="1" ht="22.9" customHeight="1">
      <c r="B195" s="101"/>
      <c r="D195" s="102" t="s">
        <v>59</v>
      </c>
      <c r="E195" s="109" t="s">
        <v>129</v>
      </c>
      <c r="F195" s="109" t="s">
        <v>1680</v>
      </c>
      <c r="J195" s="101"/>
      <c r="K195" s="104"/>
      <c r="N195" s="105">
        <f>SUM(N196:N204)</f>
        <v>18.06541</v>
      </c>
      <c r="P195" s="105">
        <f>SUM(P196:P204)</f>
        <v>22.602287871026498</v>
      </c>
      <c r="R195" s="106">
        <f>SUM(R196:R204)</f>
        <v>0</v>
      </c>
      <c r="AP195" s="102" t="s">
        <v>68</v>
      </c>
      <c r="AR195" s="107" t="s">
        <v>59</v>
      </c>
      <c r="AS195" s="107" t="s">
        <v>68</v>
      </c>
      <c r="AW195" s="102" t="s">
        <v>122</v>
      </c>
      <c r="BI195" s="108" t="e">
        <f>SUM(BI196:BI204)</f>
        <v>#REF!</v>
      </c>
    </row>
    <row r="196" spans="2:63" s="1" customFormat="1" ht="16.5" customHeight="1">
      <c r="B196" s="19"/>
      <c r="C196" s="110" t="s">
        <v>267</v>
      </c>
      <c r="D196" s="110" t="s">
        <v>125</v>
      </c>
      <c r="E196" s="111" t="s">
        <v>1681</v>
      </c>
      <c r="F196" s="112" t="s">
        <v>1682</v>
      </c>
      <c r="G196" s="113" t="s">
        <v>128</v>
      </c>
      <c r="H196" s="114">
        <v>4.0949999999999998</v>
      </c>
      <c r="I196" s="112" t="s">
        <v>151</v>
      </c>
      <c r="J196" s="19"/>
      <c r="K196" s="115" t="s">
        <v>1</v>
      </c>
      <c r="L196" s="116" t="s">
        <v>27</v>
      </c>
      <c r="M196" s="117">
        <v>1.3029999999999999</v>
      </c>
      <c r="N196" s="117">
        <f>M196*H196</f>
        <v>5.3357849999999996</v>
      </c>
      <c r="O196" s="117">
        <v>1.7034</v>
      </c>
      <c r="P196" s="117">
        <f>O196*H196</f>
        <v>6.9754229999999993</v>
      </c>
      <c r="Q196" s="117">
        <v>0</v>
      </c>
      <c r="R196" s="118">
        <f>Q196*H196</f>
        <v>0</v>
      </c>
      <c r="AP196" s="119" t="s">
        <v>129</v>
      </c>
      <c r="AR196" s="119" t="s">
        <v>125</v>
      </c>
      <c r="AS196" s="119" t="s">
        <v>70</v>
      </c>
      <c r="AW196" s="8" t="s">
        <v>122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8" t="s">
        <v>68</v>
      </c>
      <c r="BI196" s="120" t="e">
        <f>ROUND(#REF!*H196,2)</f>
        <v>#REF!</v>
      </c>
      <c r="BJ196" s="8" t="s">
        <v>129</v>
      </c>
      <c r="BK196" s="119" t="s">
        <v>1683</v>
      </c>
    </row>
    <row r="197" spans="2:63" s="1" customFormat="1" ht="19.5">
      <c r="B197" s="19"/>
      <c r="D197" s="121" t="s">
        <v>131</v>
      </c>
      <c r="F197" s="122" t="s">
        <v>1684</v>
      </c>
      <c r="J197" s="19"/>
      <c r="K197" s="123"/>
      <c r="R197" s="40"/>
      <c r="AR197" s="8" t="s">
        <v>131</v>
      </c>
      <c r="AS197" s="8" t="s">
        <v>70</v>
      </c>
    </row>
    <row r="198" spans="2:63" s="1" customFormat="1">
      <c r="B198" s="19"/>
      <c r="D198" s="125" t="s">
        <v>154</v>
      </c>
      <c r="F198" s="126" t="s">
        <v>1685</v>
      </c>
      <c r="J198" s="19"/>
      <c r="K198" s="123"/>
      <c r="R198" s="40"/>
      <c r="AR198" s="8" t="s">
        <v>154</v>
      </c>
      <c r="AS198" s="8" t="s">
        <v>70</v>
      </c>
    </row>
    <row r="199" spans="2:63" s="1" customFormat="1" ht="24.2" customHeight="1">
      <c r="B199" s="19"/>
      <c r="C199" s="110" t="s">
        <v>273</v>
      </c>
      <c r="D199" s="110" t="s">
        <v>125</v>
      </c>
      <c r="E199" s="111" t="s">
        <v>1686</v>
      </c>
      <c r="F199" s="112" t="s">
        <v>1687</v>
      </c>
      <c r="G199" s="113" t="s">
        <v>128</v>
      </c>
      <c r="H199" s="114">
        <v>6.1420000000000003</v>
      </c>
      <c r="I199" s="112" t="s">
        <v>151</v>
      </c>
      <c r="J199" s="19"/>
      <c r="K199" s="115" t="s">
        <v>1</v>
      </c>
      <c r="L199" s="116" t="s">
        <v>27</v>
      </c>
      <c r="M199" s="117">
        <v>1.4650000000000001</v>
      </c>
      <c r="N199" s="117">
        <f>M199*H199</f>
        <v>8.9980300000000017</v>
      </c>
      <c r="O199" s="117">
        <v>2.5018699999999998</v>
      </c>
      <c r="P199" s="117">
        <f>O199*H199</f>
        <v>15.366485539999999</v>
      </c>
      <c r="Q199" s="117">
        <v>0</v>
      </c>
      <c r="R199" s="118">
        <f>Q199*H199</f>
        <v>0</v>
      </c>
      <c r="AP199" s="119" t="s">
        <v>129</v>
      </c>
      <c r="AR199" s="119" t="s">
        <v>125</v>
      </c>
      <c r="AS199" s="119" t="s">
        <v>70</v>
      </c>
      <c r="AW199" s="8" t="s">
        <v>122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8" t="s">
        <v>68</v>
      </c>
      <c r="BI199" s="120" t="e">
        <f>ROUND(#REF!*H199,2)</f>
        <v>#REF!</v>
      </c>
      <c r="BJ199" s="8" t="s">
        <v>129</v>
      </c>
      <c r="BK199" s="119" t="s">
        <v>1688</v>
      </c>
    </row>
    <row r="200" spans="2:63" s="1" customFormat="1" ht="29.25">
      <c r="B200" s="19"/>
      <c r="D200" s="121" t="s">
        <v>131</v>
      </c>
      <c r="F200" s="122" t="s">
        <v>1689</v>
      </c>
      <c r="J200" s="19"/>
      <c r="K200" s="123"/>
      <c r="R200" s="40"/>
      <c r="AR200" s="8" t="s">
        <v>131</v>
      </c>
      <c r="AS200" s="8" t="s">
        <v>70</v>
      </c>
    </row>
    <row r="201" spans="2:63" s="1" customFormat="1">
      <c r="B201" s="19"/>
      <c r="D201" s="125" t="s">
        <v>154</v>
      </c>
      <c r="F201" s="126" t="s">
        <v>1690</v>
      </c>
      <c r="J201" s="19"/>
      <c r="K201" s="123"/>
      <c r="R201" s="40"/>
      <c r="AR201" s="8" t="s">
        <v>154</v>
      </c>
      <c r="AS201" s="8" t="s">
        <v>70</v>
      </c>
    </row>
    <row r="202" spans="2:63" s="1" customFormat="1" ht="24.2" customHeight="1">
      <c r="B202" s="19"/>
      <c r="C202" s="110" t="s">
        <v>279</v>
      </c>
      <c r="D202" s="110" t="s">
        <v>125</v>
      </c>
      <c r="E202" s="111" t="s">
        <v>1691</v>
      </c>
      <c r="F202" s="112" t="s">
        <v>1692</v>
      </c>
      <c r="G202" s="113" t="s">
        <v>168</v>
      </c>
      <c r="H202" s="114">
        <v>0.245</v>
      </c>
      <c r="I202" s="112" t="s">
        <v>151</v>
      </c>
      <c r="J202" s="19"/>
      <c r="K202" s="115" t="s">
        <v>1</v>
      </c>
      <c r="L202" s="116" t="s">
        <v>27</v>
      </c>
      <c r="M202" s="117">
        <v>15.231</v>
      </c>
      <c r="N202" s="117">
        <f>M202*H202</f>
        <v>3.731595</v>
      </c>
      <c r="O202" s="117">
        <v>1.0627727796999999</v>
      </c>
      <c r="P202" s="117">
        <f>O202*H202</f>
        <v>0.26037933102649996</v>
      </c>
      <c r="Q202" s="117">
        <v>0</v>
      </c>
      <c r="R202" s="118">
        <f>Q202*H202</f>
        <v>0</v>
      </c>
      <c r="AP202" s="119" t="s">
        <v>129</v>
      </c>
      <c r="AR202" s="119" t="s">
        <v>125</v>
      </c>
      <c r="AS202" s="119" t="s">
        <v>70</v>
      </c>
      <c r="AW202" s="8" t="s">
        <v>122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8" t="s">
        <v>68</v>
      </c>
      <c r="BI202" s="120" t="e">
        <f>ROUND(#REF!*H202,2)</f>
        <v>#REF!</v>
      </c>
      <c r="BJ202" s="8" t="s">
        <v>129</v>
      </c>
      <c r="BK202" s="119" t="s">
        <v>1693</v>
      </c>
    </row>
    <row r="203" spans="2:63" s="1" customFormat="1" ht="19.5">
      <c r="B203" s="19"/>
      <c r="D203" s="121" t="s">
        <v>131</v>
      </c>
      <c r="F203" s="122" t="s">
        <v>1694</v>
      </c>
      <c r="J203" s="19"/>
      <c r="K203" s="123"/>
      <c r="R203" s="40"/>
      <c r="AR203" s="8" t="s">
        <v>131</v>
      </c>
      <c r="AS203" s="8" t="s">
        <v>70</v>
      </c>
    </row>
    <row r="204" spans="2:63" s="1" customFormat="1">
      <c r="B204" s="19"/>
      <c r="D204" s="125" t="s">
        <v>154</v>
      </c>
      <c r="F204" s="126" t="s">
        <v>1695</v>
      </c>
      <c r="J204" s="19"/>
      <c r="K204" s="123"/>
      <c r="R204" s="40"/>
      <c r="AR204" s="8" t="s">
        <v>154</v>
      </c>
      <c r="AS204" s="8" t="s">
        <v>70</v>
      </c>
    </row>
    <row r="205" spans="2:63" s="100" customFormat="1" ht="22.9" customHeight="1">
      <c r="B205" s="101"/>
      <c r="D205" s="102" t="s">
        <v>59</v>
      </c>
      <c r="E205" s="109" t="s">
        <v>142</v>
      </c>
      <c r="F205" s="109" t="s">
        <v>1182</v>
      </c>
      <c r="J205" s="101"/>
      <c r="K205" s="104"/>
      <c r="N205" s="105">
        <f>SUM(N206:N230)</f>
        <v>319.22056799999996</v>
      </c>
      <c r="P205" s="105">
        <f>SUM(P206:P230)</f>
        <v>416.07506030000002</v>
      </c>
      <c r="R205" s="106">
        <f>SUM(R206:R230)</f>
        <v>0</v>
      </c>
      <c r="AP205" s="102" t="s">
        <v>68</v>
      </c>
      <c r="AR205" s="107" t="s">
        <v>59</v>
      </c>
      <c r="AS205" s="107" t="s">
        <v>68</v>
      </c>
      <c r="AW205" s="102" t="s">
        <v>122</v>
      </c>
      <c r="BI205" s="108" t="e">
        <f>SUM(BI206:BI230)</f>
        <v>#REF!</v>
      </c>
    </row>
    <row r="206" spans="2:63" s="1" customFormat="1" ht="24.2" customHeight="1">
      <c r="B206" s="19"/>
      <c r="C206" s="110" t="s">
        <v>285</v>
      </c>
      <c r="D206" s="110" t="s">
        <v>125</v>
      </c>
      <c r="E206" s="111" t="s">
        <v>1696</v>
      </c>
      <c r="F206" s="112" t="s">
        <v>1697</v>
      </c>
      <c r="G206" s="113" t="s">
        <v>247</v>
      </c>
      <c r="H206" s="114">
        <v>479.06400000000002</v>
      </c>
      <c r="I206" s="112" t="s">
        <v>270</v>
      </c>
      <c r="J206" s="19"/>
      <c r="K206" s="115" t="s">
        <v>1</v>
      </c>
      <c r="L206" s="116" t="s">
        <v>27</v>
      </c>
      <c r="M206" s="117">
        <v>2.8000000000000001E-2</v>
      </c>
      <c r="N206" s="117">
        <f>M206*H206</f>
        <v>13.413792000000001</v>
      </c>
      <c r="O206" s="117">
        <v>0.39600000000000002</v>
      </c>
      <c r="P206" s="117">
        <f>O206*H206</f>
        <v>189.70934400000002</v>
      </c>
      <c r="Q206" s="117">
        <v>0</v>
      </c>
      <c r="R206" s="118">
        <f>Q206*H206</f>
        <v>0</v>
      </c>
      <c r="AP206" s="119" t="s">
        <v>129</v>
      </c>
      <c r="AR206" s="119" t="s">
        <v>125</v>
      </c>
      <c r="AS206" s="119" t="s">
        <v>70</v>
      </c>
      <c r="AW206" s="8" t="s">
        <v>122</v>
      </c>
      <c r="BC206" s="120" t="e">
        <f>IF(L206="základní",#REF!,0)</f>
        <v>#REF!</v>
      </c>
      <c r="BD206" s="120">
        <f>IF(L206="snížená",#REF!,0)</f>
        <v>0</v>
      </c>
      <c r="BE206" s="120">
        <f>IF(L206="zákl. přenesená",#REF!,0)</f>
        <v>0</v>
      </c>
      <c r="BF206" s="120">
        <f>IF(L206="sníž. přenesená",#REF!,0)</f>
        <v>0</v>
      </c>
      <c r="BG206" s="120">
        <f>IF(L206="nulová",#REF!,0)</f>
        <v>0</v>
      </c>
      <c r="BH206" s="8" t="s">
        <v>68</v>
      </c>
      <c r="BI206" s="120" t="e">
        <f>ROUND(#REF!*H206,2)</f>
        <v>#REF!</v>
      </c>
      <c r="BJ206" s="8" t="s">
        <v>129</v>
      </c>
      <c r="BK206" s="119" t="s">
        <v>1698</v>
      </c>
    </row>
    <row r="207" spans="2:63" s="1" customFormat="1" ht="19.5">
      <c r="B207" s="19"/>
      <c r="D207" s="121" t="s">
        <v>131</v>
      </c>
      <c r="F207" s="122" t="s">
        <v>1699</v>
      </c>
      <c r="J207" s="19"/>
      <c r="K207" s="123"/>
      <c r="R207" s="40"/>
      <c r="AR207" s="8" t="s">
        <v>131</v>
      </c>
      <c r="AS207" s="8" t="s">
        <v>70</v>
      </c>
    </row>
    <row r="208" spans="2:63" s="1" customFormat="1">
      <c r="B208" s="19"/>
      <c r="D208" s="125" t="s">
        <v>154</v>
      </c>
      <c r="F208" s="126" t="s">
        <v>1700</v>
      </c>
      <c r="J208" s="19"/>
      <c r="K208" s="123"/>
      <c r="R208" s="40"/>
      <c r="AR208" s="8" t="s">
        <v>154</v>
      </c>
      <c r="AS208" s="8" t="s">
        <v>70</v>
      </c>
    </row>
    <row r="209" spans="2:63" s="1" customFormat="1" ht="24.2" customHeight="1">
      <c r="B209" s="19"/>
      <c r="C209" s="110" t="s">
        <v>289</v>
      </c>
      <c r="D209" s="110" t="s">
        <v>125</v>
      </c>
      <c r="E209" s="111" t="s">
        <v>1188</v>
      </c>
      <c r="F209" s="112" t="s">
        <v>1189</v>
      </c>
      <c r="G209" s="113" t="s">
        <v>247</v>
      </c>
      <c r="H209" s="114">
        <v>479.06400000000002</v>
      </c>
      <c r="I209" s="112" t="s">
        <v>270</v>
      </c>
      <c r="J209" s="19"/>
      <c r="K209" s="115" t="s">
        <v>1</v>
      </c>
      <c r="L209" s="116" t="s">
        <v>27</v>
      </c>
      <c r="M209" s="117">
        <v>2.4E-2</v>
      </c>
      <c r="N209" s="117">
        <f>M209*H209</f>
        <v>11.497536</v>
      </c>
      <c r="O209" s="117">
        <v>0.106</v>
      </c>
      <c r="P209" s="117">
        <f>O209*H209</f>
        <v>50.780784000000004</v>
      </c>
      <c r="Q209" s="117">
        <v>0</v>
      </c>
      <c r="R209" s="118">
        <f>Q209*H209</f>
        <v>0</v>
      </c>
      <c r="AP209" s="119" t="s">
        <v>129</v>
      </c>
      <c r="AR209" s="119" t="s">
        <v>125</v>
      </c>
      <c r="AS209" s="119" t="s">
        <v>70</v>
      </c>
      <c r="AW209" s="8" t="s">
        <v>122</v>
      </c>
      <c r="BC209" s="120" t="e">
        <f>IF(L209="základní",#REF!,0)</f>
        <v>#REF!</v>
      </c>
      <c r="BD209" s="120">
        <f>IF(L209="snížená",#REF!,0)</f>
        <v>0</v>
      </c>
      <c r="BE209" s="120">
        <f>IF(L209="zákl. přenesená",#REF!,0)</f>
        <v>0</v>
      </c>
      <c r="BF209" s="120">
        <f>IF(L209="sníž. přenesená",#REF!,0)</f>
        <v>0</v>
      </c>
      <c r="BG209" s="120">
        <f>IF(L209="nulová",#REF!,0)</f>
        <v>0</v>
      </c>
      <c r="BH209" s="8" t="s">
        <v>68</v>
      </c>
      <c r="BI209" s="120" t="e">
        <f>ROUND(#REF!*H209,2)</f>
        <v>#REF!</v>
      </c>
      <c r="BJ209" s="8" t="s">
        <v>129</v>
      </c>
      <c r="BK209" s="119" t="s">
        <v>1701</v>
      </c>
    </row>
    <row r="210" spans="2:63" s="1" customFormat="1" ht="19.5">
      <c r="B210" s="19"/>
      <c r="D210" s="121" t="s">
        <v>131</v>
      </c>
      <c r="F210" s="122" t="s">
        <v>1191</v>
      </c>
      <c r="J210" s="19"/>
      <c r="K210" s="123"/>
      <c r="R210" s="40"/>
      <c r="AR210" s="8" t="s">
        <v>131</v>
      </c>
      <c r="AS210" s="8" t="s">
        <v>70</v>
      </c>
    </row>
    <row r="211" spans="2:63" s="1" customFormat="1">
      <c r="B211" s="19"/>
      <c r="D211" s="125" t="s">
        <v>154</v>
      </c>
      <c r="F211" s="126" t="s">
        <v>1192</v>
      </c>
      <c r="J211" s="19"/>
      <c r="K211" s="123"/>
      <c r="R211" s="40"/>
      <c r="AR211" s="8" t="s">
        <v>154</v>
      </c>
      <c r="AS211" s="8" t="s">
        <v>70</v>
      </c>
    </row>
    <row r="212" spans="2:63" s="1" customFormat="1" ht="37.9" customHeight="1">
      <c r="B212" s="19"/>
      <c r="C212" s="110" t="s">
        <v>295</v>
      </c>
      <c r="D212" s="110" t="s">
        <v>125</v>
      </c>
      <c r="E212" s="111" t="s">
        <v>1193</v>
      </c>
      <c r="F212" s="112" t="s">
        <v>1194</v>
      </c>
      <c r="G212" s="113" t="s">
        <v>247</v>
      </c>
      <c r="H212" s="114">
        <v>381.613</v>
      </c>
      <c r="I212" s="112" t="s">
        <v>151</v>
      </c>
      <c r="J212" s="19"/>
      <c r="K212" s="115" t="s">
        <v>1</v>
      </c>
      <c r="L212" s="116" t="s">
        <v>27</v>
      </c>
      <c r="M212" s="117">
        <v>0.48</v>
      </c>
      <c r="N212" s="117">
        <f>M212*H212</f>
        <v>183.17424</v>
      </c>
      <c r="O212" s="117">
        <v>0.14610000000000001</v>
      </c>
      <c r="P212" s="117">
        <f>O212*H212</f>
        <v>55.753659300000002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70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1702</v>
      </c>
    </row>
    <row r="213" spans="2:63" s="1" customFormat="1" ht="48.75">
      <c r="B213" s="19"/>
      <c r="D213" s="121" t="s">
        <v>131</v>
      </c>
      <c r="F213" s="122" t="s">
        <v>1196</v>
      </c>
      <c r="J213" s="19"/>
      <c r="K213" s="123"/>
      <c r="R213" s="40"/>
      <c r="AR213" s="8" t="s">
        <v>131</v>
      </c>
      <c r="AS213" s="8" t="s">
        <v>70</v>
      </c>
    </row>
    <row r="214" spans="2:63" s="1" customFormat="1">
      <c r="B214" s="19"/>
      <c r="D214" s="125" t="s">
        <v>154</v>
      </c>
      <c r="F214" s="126" t="s">
        <v>1197</v>
      </c>
      <c r="J214" s="19"/>
      <c r="K214" s="123"/>
      <c r="R214" s="40"/>
      <c r="AR214" s="8" t="s">
        <v>154</v>
      </c>
      <c r="AS214" s="8" t="s">
        <v>70</v>
      </c>
    </row>
    <row r="215" spans="2:63" s="1" customFormat="1" ht="24.2" customHeight="1">
      <c r="B215" s="19"/>
      <c r="C215" s="127" t="s">
        <v>301</v>
      </c>
      <c r="D215" s="127" t="s">
        <v>224</v>
      </c>
      <c r="E215" s="128" t="s">
        <v>1198</v>
      </c>
      <c r="F215" s="129" t="s">
        <v>1199</v>
      </c>
      <c r="G215" s="130" t="s">
        <v>247</v>
      </c>
      <c r="H215" s="131">
        <v>99.239000000000004</v>
      </c>
      <c r="I215" s="129" t="s">
        <v>1</v>
      </c>
      <c r="J215" s="132"/>
      <c r="K215" s="133" t="s">
        <v>1</v>
      </c>
      <c r="L215" s="134" t="s">
        <v>27</v>
      </c>
      <c r="M215" s="117">
        <v>0</v>
      </c>
      <c r="N215" s="117">
        <f>M215*H215</f>
        <v>0</v>
      </c>
      <c r="O215" s="117">
        <v>0</v>
      </c>
      <c r="P215" s="117">
        <f>O215*H215</f>
        <v>0</v>
      </c>
      <c r="Q215" s="117">
        <v>0</v>
      </c>
      <c r="R215" s="118">
        <f>Q215*H215</f>
        <v>0</v>
      </c>
      <c r="AP215" s="119" t="s">
        <v>165</v>
      </c>
      <c r="AR215" s="119" t="s">
        <v>224</v>
      </c>
      <c r="AS215" s="119" t="s">
        <v>70</v>
      </c>
      <c r="AW215" s="8" t="s">
        <v>122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8" t="s">
        <v>68</v>
      </c>
      <c r="BI215" s="120" t="e">
        <f>ROUND(#REF!*H215,2)</f>
        <v>#REF!</v>
      </c>
      <c r="BJ215" s="8" t="s">
        <v>129</v>
      </c>
      <c r="BK215" s="119" t="s">
        <v>1703</v>
      </c>
    </row>
    <row r="216" spans="2:63" s="1" customFormat="1" ht="19.5">
      <c r="B216" s="19"/>
      <c r="D216" s="121" t="s">
        <v>131</v>
      </c>
      <c r="F216" s="122" t="s">
        <v>1199</v>
      </c>
      <c r="J216" s="19"/>
      <c r="K216" s="123"/>
      <c r="R216" s="40"/>
      <c r="AR216" s="8" t="s">
        <v>131</v>
      </c>
      <c r="AS216" s="8" t="s">
        <v>70</v>
      </c>
    </row>
    <row r="217" spans="2:63" s="1" customFormat="1" ht="136.5">
      <c r="B217" s="19"/>
      <c r="D217" s="121" t="s">
        <v>146</v>
      </c>
      <c r="F217" s="124" t="s">
        <v>1201</v>
      </c>
      <c r="J217" s="19"/>
      <c r="K217" s="123"/>
      <c r="R217" s="40"/>
      <c r="AR217" s="8" t="s">
        <v>146</v>
      </c>
      <c r="AS217" s="8" t="s">
        <v>70</v>
      </c>
    </row>
    <row r="218" spans="2:63" s="1" customFormat="1" ht="16.5" customHeight="1">
      <c r="B218" s="19"/>
      <c r="C218" s="127" t="s">
        <v>227</v>
      </c>
      <c r="D218" s="127" t="s">
        <v>224</v>
      </c>
      <c r="E218" s="128" t="s">
        <v>1704</v>
      </c>
      <c r="F218" s="129" t="s">
        <v>1705</v>
      </c>
      <c r="G218" s="130" t="s">
        <v>247</v>
      </c>
      <c r="H218" s="131">
        <v>171.90299999999999</v>
      </c>
      <c r="I218" s="129" t="s">
        <v>151</v>
      </c>
      <c r="J218" s="132"/>
      <c r="K218" s="133" t="s">
        <v>1</v>
      </c>
      <c r="L218" s="134" t="s">
        <v>27</v>
      </c>
      <c r="M218" s="117">
        <v>0</v>
      </c>
      <c r="N218" s="117">
        <f>M218*H218</f>
        <v>0</v>
      </c>
      <c r="O218" s="117">
        <v>0.13200000000000001</v>
      </c>
      <c r="P218" s="117">
        <f>O218*H218</f>
        <v>22.691196000000001</v>
      </c>
      <c r="Q218" s="117">
        <v>0</v>
      </c>
      <c r="R218" s="118">
        <f>Q218*H218</f>
        <v>0</v>
      </c>
      <c r="AP218" s="119" t="s">
        <v>165</v>
      </c>
      <c r="AR218" s="119" t="s">
        <v>224</v>
      </c>
      <c r="AS218" s="119" t="s">
        <v>70</v>
      </c>
      <c r="AW218" s="8" t="s">
        <v>122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8" t="s">
        <v>68</v>
      </c>
      <c r="BI218" s="120" t="e">
        <f>ROUND(#REF!*H218,2)</f>
        <v>#REF!</v>
      </c>
      <c r="BJ218" s="8" t="s">
        <v>129</v>
      </c>
      <c r="BK218" s="119" t="s">
        <v>1706</v>
      </c>
    </row>
    <row r="219" spans="2:63" s="1" customFormat="1">
      <c r="B219" s="19"/>
      <c r="D219" s="121" t="s">
        <v>131</v>
      </c>
      <c r="F219" s="122" t="s">
        <v>1705</v>
      </c>
      <c r="J219" s="19"/>
      <c r="K219" s="123"/>
      <c r="R219" s="40"/>
      <c r="AR219" s="8" t="s">
        <v>131</v>
      </c>
      <c r="AS219" s="8" t="s">
        <v>70</v>
      </c>
    </row>
    <row r="220" spans="2:63" s="1" customFormat="1" ht="24.2" customHeight="1">
      <c r="B220" s="19"/>
      <c r="C220" s="127" t="s">
        <v>310</v>
      </c>
      <c r="D220" s="127" t="s">
        <v>224</v>
      </c>
      <c r="E220" s="128" t="s">
        <v>1707</v>
      </c>
      <c r="F220" s="129" t="s">
        <v>1708</v>
      </c>
      <c r="G220" s="130" t="s">
        <v>247</v>
      </c>
      <c r="H220" s="131">
        <v>148.63300000000001</v>
      </c>
      <c r="I220" s="129" t="s">
        <v>1</v>
      </c>
      <c r="J220" s="132"/>
      <c r="K220" s="133" t="s">
        <v>1</v>
      </c>
      <c r="L220" s="134" t="s">
        <v>27</v>
      </c>
      <c r="M220" s="117">
        <v>0</v>
      </c>
      <c r="N220" s="117">
        <f>M220*H220</f>
        <v>0</v>
      </c>
      <c r="O220" s="117">
        <v>0.13100000000000001</v>
      </c>
      <c r="P220" s="117">
        <f>O220*H220</f>
        <v>19.470923000000003</v>
      </c>
      <c r="Q220" s="117">
        <v>0</v>
      </c>
      <c r="R220" s="118">
        <f>Q220*H220</f>
        <v>0</v>
      </c>
      <c r="AP220" s="119" t="s">
        <v>165</v>
      </c>
      <c r="AR220" s="119" t="s">
        <v>224</v>
      </c>
      <c r="AS220" s="119" t="s">
        <v>70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129</v>
      </c>
      <c r="BK220" s="119" t="s">
        <v>1709</v>
      </c>
    </row>
    <row r="221" spans="2:63" s="1" customFormat="1">
      <c r="B221" s="19"/>
      <c r="D221" s="121" t="s">
        <v>131</v>
      </c>
      <c r="F221" s="122" t="s">
        <v>1708</v>
      </c>
      <c r="J221" s="19"/>
      <c r="K221" s="123"/>
      <c r="R221" s="40"/>
      <c r="AR221" s="8" t="s">
        <v>131</v>
      </c>
      <c r="AS221" s="8" t="s">
        <v>70</v>
      </c>
    </row>
    <row r="222" spans="2:63" s="1" customFormat="1" ht="33" customHeight="1">
      <c r="B222" s="19"/>
      <c r="C222" s="110" t="s">
        <v>316</v>
      </c>
      <c r="D222" s="110" t="s">
        <v>125</v>
      </c>
      <c r="E222" s="111" t="s">
        <v>1710</v>
      </c>
      <c r="F222" s="112" t="s">
        <v>1711</v>
      </c>
      <c r="G222" s="113" t="s">
        <v>159</v>
      </c>
      <c r="H222" s="114">
        <v>465</v>
      </c>
      <c r="I222" s="112" t="s">
        <v>151</v>
      </c>
      <c r="J222" s="19"/>
      <c r="K222" s="115" t="s">
        <v>1</v>
      </c>
      <c r="L222" s="116" t="s">
        <v>27</v>
      </c>
      <c r="M222" s="117">
        <v>0.23899999999999999</v>
      </c>
      <c r="N222" s="117">
        <f>M222*H222</f>
        <v>111.13499999999999</v>
      </c>
      <c r="O222" s="117">
        <v>0.12949959999999999</v>
      </c>
      <c r="P222" s="117">
        <f>O222*H222</f>
        <v>60.217313999999995</v>
      </c>
      <c r="Q222" s="117">
        <v>0</v>
      </c>
      <c r="R222" s="118">
        <f>Q222*H222</f>
        <v>0</v>
      </c>
      <c r="AP222" s="119" t="s">
        <v>129</v>
      </c>
      <c r="AR222" s="119" t="s">
        <v>125</v>
      </c>
      <c r="AS222" s="119" t="s">
        <v>70</v>
      </c>
      <c r="AW222" s="8" t="s">
        <v>122</v>
      </c>
      <c r="BC222" s="120" t="e">
        <f>IF(L222="základní",#REF!,0)</f>
        <v>#REF!</v>
      </c>
      <c r="BD222" s="120">
        <f>IF(L222="snížená",#REF!,0)</f>
        <v>0</v>
      </c>
      <c r="BE222" s="120">
        <f>IF(L222="zákl. přenesená",#REF!,0)</f>
        <v>0</v>
      </c>
      <c r="BF222" s="120">
        <f>IF(L222="sníž. přenesená",#REF!,0)</f>
        <v>0</v>
      </c>
      <c r="BG222" s="120">
        <f>IF(L222="nulová",#REF!,0)</f>
        <v>0</v>
      </c>
      <c r="BH222" s="8" t="s">
        <v>68</v>
      </c>
      <c r="BI222" s="120" t="e">
        <f>ROUND(#REF!*H222,2)</f>
        <v>#REF!</v>
      </c>
      <c r="BJ222" s="8" t="s">
        <v>129</v>
      </c>
      <c r="BK222" s="119" t="s">
        <v>1712</v>
      </c>
    </row>
    <row r="223" spans="2:63" s="1" customFormat="1" ht="29.25">
      <c r="B223" s="19"/>
      <c r="D223" s="121" t="s">
        <v>131</v>
      </c>
      <c r="F223" s="122" t="s">
        <v>1713</v>
      </c>
      <c r="J223" s="19"/>
      <c r="K223" s="123"/>
      <c r="R223" s="40"/>
      <c r="AR223" s="8" t="s">
        <v>131</v>
      </c>
      <c r="AS223" s="8" t="s">
        <v>70</v>
      </c>
    </row>
    <row r="224" spans="2:63" s="1" customFormat="1">
      <c r="B224" s="19"/>
      <c r="D224" s="125" t="s">
        <v>154</v>
      </c>
      <c r="F224" s="126" t="s">
        <v>1714</v>
      </c>
      <c r="J224" s="19"/>
      <c r="K224" s="123"/>
      <c r="R224" s="40"/>
      <c r="AR224" s="8" t="s">
        <v>154</v>
      </c>
      <c r="AS224" s="8" t="s">
        <v>70</v>
      </c>
    </row>
    <row r="225" spans="2:63" s="1" customFormat="1" ht="16.5" customHeight="1">
      <c r="B225" s="19"/>
      <c r="C225" s="127" t="s">
        <v>318</v>
      </c>
      <c r="D225" s="127" t="s">
        <v>224</v>
      </c>
      <c r="E225" s="128" t="s">
        <v>1715</v>
      </c>
      <c r="F225" s="129" t="s">
        <v>1716</v>
      </c>
      <c r="G225" s="130" t="s">
        <v>159</v>
      </c>
      <c r="H225" s="131">
        <v>182</v>
      </c>
      <c r="I225" s="129" t="s">
        <v>151</v>
      </c>
      <c r="J225" s="132"/>
      <c r="K225" s="133" t="s">
        <v>1</v>
      </c>
      <c r="L225" s="134" t="s">
        <v>27</v>
      </c>
      <c r="M225" s="117">
        <v>0</v>
      </c>
      <c r="N225" s="117">
        <f>M225*H225</f>
        <v>0</v>
      </c>
      <c r="O225" s="117">
        <v>5.6120000000000003E-2</v>
      </c>
      <c r="P225" s="117">
        <f>O225*H225</f>
        <v>10.213840000000001</v>
      </c>
      <c r="Q225" s="117">
        <v>0</v>
      </c>
      <c r="R225" s="118">
        <f>Q225*H225</f>
        <v>0</v>
      </c>
      <c r="AP225" s="119" t="s">
        <v>165</v>
      </c>
      <c r="AR225" s="119" t="s">
        <v>224</v>
      </c>
      <c r="AS225" s="119" t="s">
        <v>70</v>
      </c>
      <c r="AW225" s="8" t="s">
        <v>122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8" t="s">
        <v>68</v>
      </c>
      <c r="BI225" s="120" t="e">
        <f>ROUND(#REF!*H225,2)</f>
        <v>#REF!</v>
      </c>
      <c r="BJ225" s="8" t="s">
        <v>129</v>
      </c>
      <c r="BK225" s="119" t="s">
        <v>1717</v>
      </c>
    </row>
    <row r="226" spans="2:63" s="1" customFormat="1">
      <c r="B226" s="19"/>
      <c r="D226" s="121" t="s">
        <v>131</v>
      </c>
      <c r="F226" s="122" t="s">
        <v>1716</v>
      </c>
      <c r="J226" s="19"/>
      <c r="K226" s="123"/>
      <c r="R226" s="40"/>
      <c r="AR226" s="8" t="s">
        <v>131</v>
      </c>
      <c r="AS226" s="8" t="s">
        <v>70</v>
      </c>
    </row>
    <row r="227" spans="2:63" s="1" customFormat="1" ht="21.75" customHeight="1">
      <c r="B227" s="19"/>
      <c r="C227" s="127" t="s">
        <v>324</v>
      </c>
      <c r="D227" s="127" t="s">
        <v>224</v>
      </c>
      <c r="E227" s="128" t="s">
        <v>1718</v>
      </c>
      <c r="F227" s="129" t="s">
        <v>1719</v>
      </c>
      <c r="G227" s="130" t="s">
        <v>159</v>
      </c>
      <c r="H227" s="131">
        <v>329</v>
      </c>
      <c r="I227" s="129" t="s">
        <v>151</v>
      </c>
      <c r="J227" s="132"/>
      <c r="K227" s="133" t="s">
        <v>1</v>
      </c>
      <c r="L227" s="134" t="s">
        <v>27</v>
      </c>
      <c r="M227" s="117">
        <v>0</v>
      </c>
      <c r="N227" s="117">
        <f>M227*H227</f>
        <v>0</v>
      </c>
      <c r="O227" s="117">
        <v>2.1999999999999999E-2</v>
      </c>
      <c r="P227" s="117">
        <f>O227*H227</f>
        <v>7.2379999999999995</v>
      </c>
      <c r="Q227" s="117">
        <v>0</v>
      </c>
      <c r="R227" s="118">
        <f>Q227*H227</f>
        <v>0</v>
      </c>
      <c r="AP227" s="119" t="s">
        <v>165</v>
      </c>
      <c r="AR227" s="119" t="s">
        <v>224</v>
      </c>
      <c r="AS227" s="119" t="s">
        <v>70</v>
      </c>
      <c r="AW227" s="8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8" t="s">
        <v>68</v>
      </c>
      <c r="BI227" s="120" t="e">
        <f>ROUND(#REF!*H227,2)</f>
        <v>#REF!</v>
      </c>
      <c r="BJ227" s="8" t="s">
        <v>129</v>
      </c>
      <c r="BK227" s="119" t="s">
        <v>1720</v>
      </c>
    </row>
    <row r="228" spans="2:63" s="1" customFormat="1">
      <c r="B228" s="19"/>
      <c r="D228" s="121" t="s">
        <v>131</v>
      </c>
      <c r="F228" s="122" t="s">
        <v>1719</v>
      </c>
      <c r="J228" s="19"/>
      <c r="K228" s="123"/>
      <c r="R228" s="40"/>
      <c r="AR228" s="8" t="s">
        <v>131</v>
      </c>
      <c r="AS228" s="8" t="s">
        <v>70</v>
      </c>
    </row>
    <row r="229" spans="2:63" s="1" customFormat="1" ht="24.2" customHeight="1">
      <c r="B229" s="19"/>
      <c r="C229" s="110" t="s">
        <v>333</v>
      </c>
      <c r="D229" s="110" t="s">
        <v>125</v>
      </c>
      <c r="E229" s="111" t="s">
        <v>692</v>
      </c>
      <c r="F229" s="112" t="s">
        <v>1721</v>
      </c>
      <c r="G229" s="113" t="s">
        <v>159</v>
      </c>
      <c r="H229" s="114">
        <v>149</v>
      </c>
      <c r="I229" s="112" t="s">
        <v>1</v>
      </c>
      <c r="J229" s="19"/>
      <c r="K229" s="115" t="s">
        <v>1</v>
      </c>
      <c r="L229" s="116" t="s">
        <v>27</v>
      </c>
      <c r="M229" s="117">
        <v>0</v>
      </c>
      <c r="N229" s="117">
        <f>M229*H229</f>
        <v>0</v>
      </c>
      <c r="O229" s="117">
        <v>0</v>
      </c>
      <c r="P229" s="117">
        <f>O229*H229</f>
        <v>0</v>
      </c>
      <c r="Q229" s="117">
        <v>0</v>
      </c>
      <c r="R229" s="118">
        <f>Q229*H229</f>
        <v>0</v>
      </c>
      <c r="AP229" s="119" t="s">
        <v>129</v>
      </c>
      <c r="AR229" s="119" t="s">
        <v>125</v>
      </c>
      <c r="AS229" s="119" t="s">
        <v>70</v>
      </c>
      <c r="AW229" s="8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8" t="s">
        <v>68</v>
      </c>
      <c r="BI229" s="120" t="e">
        <f>ROUND(#REF!*H229,2)</f>
        <v>#REF!</v>
      </c>
      <c r="BJ229" s="8" t="s">
        <v>129</v>
      </c>
      <c r="BK229" s="119" t="s">
        <v>1722</v>
      </c>
    </row>
    <row r="230" spans="2:63" s="1" customFormat="1">
      <c r="B230" s="19"/>
      <c r="D230" s="121" t="s">
        <v>131</v>
      </c>
      <c r="F230" s="122" t="s">
        <v>1721</v>
      </c>
      <c r="J230" s="19"/>
      <c r="K230" s="123"/>
      <c r="R230" s="40"/>
      <c r="AR230" s="8" t="s">
        <v>131</v>
      </c>
      <c r="AS230" s="8" t="s">
        <v>70</v>
      </c>
    </row>
    <row r="231" spans="2:63" s="100" customFormat="1" ht="22.9" customHeight="1">
      <c r="B231" s="101"/>
      <c r="D231" s="102" t="s">
        <v>59</v>
      </c>
      <c r="E231" s="109" t="s">
        <v>165</v>
      </c>
      <c r="F231" s="109" t="s">
        <v>653</v>
      </c>
      <c r="J231" s="101"/>
      <c r="K231" s="104"/>
      <c r="N231" s="105">
        <f>SUM(N232:N233)</f>
        <v>0</v>
      </c>
      <c r="P231" s="105">
        <f>SUM(P232:P233)</f>
        <v>0</v>
      </c>
      <c r="R231" s="106">
        <f>SUM(R232:R233)</f>
        <v>0</v>
      </c>
      <c r="AP231" s="102" t="s">
        <v>68</v>
      </c>
      <c r="AR231" s="107" t="s">
        <v>59</v>
      </c>
      <c r="AS231" s="107" t="s">
        <v>68</v>
      </c>
      <c r="AW231" s="102" t="s">
        <v>122</v>
      </c>
      <c r="BI231" s="108" t="e">
        <f>SUM(BI232:BI233)</f>
        <v>#REF!</v>
      </c>
    </row>
    <row r="232" spans="2:63" s="1" customFormat="1" ht="49.15" customHeight="1">
      <c r="B232" s="19"/>
      <c r="C232" s="110" t="s">
        <v>339</v>
      </c>
      <c r="D232" s="110" t="s">
        <v>125</v>
      </c>
      <c r="E232" s="111" t="s">
        <v>1723</v>
      </c>
      <c r="F232" s="112" t="s">
        <v>1724</v>
      </c>
      <c r="G232" s="113" t="s">
        <v>159</v>
      </c>
      <c r="H232" s="114">
        <v>331</v>
      </c>
      <c r="I232" s="112" t="s">
        <v>1</v>
      </c>
      <c r="J232" s="19"/>
      <c r="K232" s="115" t="s">
        <v>1</v>
      </c>
      <c r="L232" s="116" t="s">
        <v>27</v>
      </c>
      <c r="M232" s="117">
        <v>0</v>
      </c>
      <c r="N232" s="117">
        <f>M232*H232</f>
        <v>0</v>
      </c>
      <c r="O232" s="117">
        <v>0</v>
      </c>
      <c r="P232" s="117">
        <f>O232*H232</f>
        <v>0</v>
      </c>
      <c r="Q232" s="117">
        <v>0</v>
      </c>
      <c r="R232" s="118">
        <f>Q232*H232</f>
        <v>0</v>
      </c>
      <c r="AP232" s="119" t="s">
        <v>129</v>
      </c>
      <c r="AR232" s="119" t="s">
        <v>125</v>
      </c>
      <c r="AS232" s="119" t="s">
        <v>70</v>
      </c>
      <c r="AW232" s="8" t="s">
        <v>122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8" t="s">
        <v>68</v>
      </c>
      <c r="BI232" s="120" t="e">
        <f>ROUND(#REF!*H232,2)</f>
        <v>#REF!</v>
      </c>
      <c r="BJ232" s="8" t="s">
        <v>129</v>
      </c>
      <c r="BK232" s="119" t="s">
        <v>1725</v>
      </c>
    </row>
    <row r="233" spans="2:63" s="1" customFormat="1" ht="29.25">
      <c r="B233" s="19"/>
      <c r="D233" s="121" t="s">
        <v>131</v>
      </c>
      <c r="F233" s="122" t="s">
        <v>1724</v>
      </c>
      <c r="J233" s="19"/>
      <c r="K233" s="123"/>
      <c r="R233" s="40"/>
      <c r="AR233" s="8" t="s">
        <v>131</v>
      </c>
      <c r="AS233" s="8" t="s">
        <v>70</v>
      </c>
    </row>
    <row r="234" spans="2:63" s="100" customFormat="1" ht="22.9" customHeight="1">
      <c r="B234" s="101"/>
      <c r="D234" s="102" t="s">
        <v>59</v>
      </c>
      <c r="E234" s="109" t="s">
        <v>136</v>
      </c>
      <c r="F234" s="109" t="s">
        <v>137</v>
      </c>
      <c r="J234" s="101"/>
      <c r="K234" s="104"/>
      <c r="N234" s="105">
        <f>SUM(N235:N247)</f>
        <v>70.282938999999999</v>
      </c>
      <c r="P234" s="105">
        <f>SUM(P235:P247)</f>
        <v>0</v>
      </c>
      <c r="R234" s="106">
        <f>SUM(R235:R247)</f>
        <v>92.402629999999988</v>
      </c>
      <c r="AP234" s="102" t="s">
        <v>68</v>
      </c>
      <c r="AR234" s="107" t="s">
        <v>59</v>
      </c>
      <c r="AS234" s="107" t="s">
        <v>68</v>
      </c>
      <c r="AW234" s="102" t="s">
        <v>122</v>
      </c>
      <c r="BI234" s="108" t="e">
        <f>SUM(BI235:BI247)</f>
        <v>#REF!</v>
      </c>
    </row>
    <row r="235" spans="2:63" s="1" customFormat="1" ht="37.9" customHeight="1">
      <c r="B235" s="19"/>
      <c r="C235" s="110" t="s">
        <v>344</v>
      </c>
      <c r="D235" s="110" t="s">
        <v>125</v>
      </c>
      <c r="E235" s="111" t="s">
        <v>1154</v>
      </c>
      <c r="F235" s="112" t="s">
        <v>1726</v>
      </c>
      <c r="G235" s="113" t="s">
        <v>140</v>
      </c>
      <c r="H235" s="114">
        <v>5</v>
      </c>
      <c r="I235" s="112" t="s">
        <v>1</v>
      </c>
      <c r="J235" s="19"/>
      <c r="K235" s="115" t="s">
        <v>1</v>
      </c>
      <c r="L235" s="116" t="s">
        <v>27</v>
      </c>
      <c r="M235" s="117">
        <v>0</v>
      </c>
      <c r="N235" s="117">
        <f>M235*H235</f>
        <v>0</v>
      </c>
      <c r="O235" s="117">
        <v>0</v>
      </c>
      <c r="P235" s="117">
        <f>O235*H235</f>
        <v>0</v>
      </c>
      <c r="Q235" s="117">
        <v>0</v>
      </c>
      <c r="R235" s="118">
        <f>Q235*H235</f>
        <v>0</v>
      </c>
      <c r="AP235" s="119" t="s">
        <v>129</v>
      </c>
      <c r="AR235" s="119" t="s">
        <v>125</v>
      </c>
      <c r="AS235" s="119" t="s">
        <v>70</v>
      </c>
      <c r="AW235" s="8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8" t="s">
        <v>68</v>
      </c>
      <c r="BI235" s="120" t="e">
        <f>ROUND(#REF!*H235,2)</f>
        <v>#REF!</v>
      </c>
      <c r="BJ235" s="8" t="s">
        <v>129</v>
      </c>
      <c r="BK235" s="119" t="s">
        <v>1727</v>
      </c>
    </row>
    <row r="236" spans="2:63" s="1" customFormat="1" ht="19.5">
      <c r="B236" s="19"/>
      <c r="D236" s="121" t="s">
        <v>131</v>
      </c>
      <c r="F236" s="122" t="s">
        <v>1726</v>
      </c>
      <c r="J236" s="19"/>
      <c r="K236" s="123"/>
      <c r="R236" s="40"/>
      <c r="AR236" s="8" t="s">
        <v>131</v>
      </c>
      <c r="AS236" s="8" t="s">
        <v>70</v>
      </c>
    </row>
    <row r="237" spans="2:63" s="1" customFormat="1" ht="24.2" customHeight="1">
      <c r="B237" s="19"/>
      <c r="C237" s="110" t="s">
        <v>350</v>
      </c>
      <c r="D237" s="110" t="s">
        <v>125</v>
      </c>
      <c r="E237" s="111" t="s">
        <v>1728</v>
      </c>
      <c r="F237" s="112" t="s">
        <v>1729</v>
      </c>
      <c r="G237" s="113" t="s">
        <v>1473</v>
      </c>
      <c r="H237" s="114">
        <v>5</v>
      </c>
      <c r="I237" s="112" t="s">
        <v>1</v>
      </c>
      <c r="J237" s="19"/>
      <c r="K237" s="115" t="s">
        <v>1</v>
      </c>
      <c r="L237" s="116" t="s">
        <v>27</v>
      </c>
      <c r="M237" s="117">
        <v>0</v>
      </c>
      <c r="N237" s="117">
        <f>M237*H237</f>
        <v>0</v>
      </c>
      <c r="O237" s="117">
        <v>0</v>
      </c>
      <c r="P237" s="117">
        <f>O237*H237</f>
        <v>0</v>
      </c>
      <c r="Q237" s="117">
        <v>0</v>
      </c>
      <c r="R237" s="118">
        <f>Q237*H237</f>
        <v>0</v>
      </c>
      <c r="AP237" s="119" t="s">
        <v>129</v>
      </c>
      <c r="AR237" s="119" t="s">
        <v>125</v>
      </c>
      <c r="AS237" s="119" t="s">
        <v>70</v>
      </c>
      <c r="AW237" s="8" t="s">
        <v>122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8" t="s">
        <v>68</v>
      </c>
      <c r="BI237" s="120" t="e">
        <f>ROUND(#REF!*H237,2)</f>
        <v>#REF!</v>
      </c>
      <c r="BJ237" s="8" t="s">
        <v>129</v>
      </c>
      <c r="BK237" s="119" t="s">
        <v>1730</v>
      </c>
    </row>
    <row r="238" spans="2:63" s="1" customFormat="1">
      <c r="B238" s="19"/>
      <c r="D238" s="121" t="s">
        <v>131</v>
      </c>
      <c r="F238" s="122" t="s">
        <v>1729</v>
      </c>
      <c r="J238" s="19"/>
      <c r="K238" s="123"/>
      <c r="R238" s="40"/>
      <c r="AR238" s="8" t="s">
        <v>131</v>
      </c>
      <c r="AS238" s="8" t="s">
        <v>70</v>
      </c>
    </row>
    <row r="239" spans="2:63" s="1" customFormat="1" ht="19.5">
      <c r="B239" s="19"/>
      <c r="D239" s="121" t="s">
        <v>146</v>
      </c>
      <c r="F239" s="124" t="s">
        <v>1731</v>
      </c>
      <c r="J239" s="19"/>
      <c r="K239" s="123"/>
      <c r="R239" s="40"/>
      <c r="AR239" s="8" t="s">
        <v>146</v>
      </c>
      <c r="AS239" s="8" t="s">
        <v>70</v>
      </c>
    </row>
    <row r="240" spans="2:63" s="1" customFormat="1" ht="16.5" customHeight="1">
      <c r="B240" s="19"/>
      <c r="C240" s="110" t="s">
        <v>356</v>
      </c>
      <c r="D240" s="110" t="s">
        <v>125</v>
      </c>
      <c r="E240" s="111" t="s">
        <v>1732</v>
      </c>
      <c r="F240" s="112" t="s">
        <v>1733</v>
      </c>
      <c r="G240" s="113" t="s">
        <v>128</v>
      </c>
      <c r="H240" s="114">
        <v>51.182000000000002</v>
      </c>
      <c r="I240" s="112" t="s">
        <v>1</v>
      </c>
      <c r="J240" s="19"/>
      <c r="K240" s="115" t="s">
        <v>1</v>
      </c>
      <c r="L240" s="116" t="s">
        <v>27</v>
      </c>
      <c r="M240" s="117">
        <v>0</v>
      </c>
      <c r="N240" s="117">
        <f>M240*H240</f>
        <v>0</v>
      </c>
      <c r="O240" s="117">
        <v>0</v>
      </c>
      <c r="P240" s="117">
        <f>O240*H240</f>
        <v>0</v>
      </c>
      <c r="Q240" s="117">
        <v>0</v>
      </c>
      <c r="R240" s="118">
        <f>Q240*H240</f>
        <v>0</v>
      </c>
      <c r="AP240" s="119" t="s">
        <v>129</v>
      </c>
      <c r="AR240" s="119" t="s">
        <v>125</v>
      </c>
      <c r="AS240" s="119" t="s">
        <v>70</v>
      </c>
      <c r="AW240" s="8" t="s">
        <v>122</v>
      </c>
      <c r="BC240" s="120" t="e">
        <f>IF(L240="základní",#REF!,0)</f>
        <v>#REF!</v>
      </c>
      <c r="BD240" s="120">
        <f>IF(L240="snížená",#REF!,0)</f>
        <v>0</v>
      </c>
      <c r="BE240" s="120">
        <f>IF(L240="zákl. přenesená",#REF!,0)</f>
        <v>0</v>
      </c>
      <c r="BF240" s="120">
        <f>IF(L240="sníž. přenesená",#REF!,0)</f>
        <v>0</v>
      </c>
      <c r="BG240" s="120">
        <f>IF(L240="nulová",#REF!,0)</f>
        <v>0</v>
      </c>
      <c r="BH240" s="8" t="s">
        <v>68</v>
      </c>
      <c r="BI240" s="120" t="e">
        <f>ROUND(#REF!*H240,2)</f>
        <v>#REF!</v>
      </c>
      <c r="BJ240" s="8" t="s">
        <v>129</v>
      </c>
      <c r="BK240" s="119" t="s">
        <v>1734</v>
      </c>
    </row>
    <row r="241" spans="2:63" s="1" customFormat="1">
      <c r="B241" s="19"/>
      <c r="D241" s="121" t="s">
        <v>131</v>
      </c>
      <c r="F241" s="122" t="s">
        <v>1733</v>
      </c>
      <c r="J241" s="19"/>
      <c r="K241" s="123"/>
      <c r="R241" s="40"/>
      <c r="AR241" s="8" t="s">
        <v>131</v>
      </c>
      <c r="AS241" s="8" t="s">
        <v>70</v>
      </c>
    </row>
    <row r="242" spans="2:63" s="1" customFormat="1" ht="24.2" customHeight="1">
      <c r="B242" s="19"/>
      <c r="C242" s="110" t="s">
        <v>362</v>
      </c>
      <c r="D242" s="110" t="s">
        <v>125</v>
      </c>
      <c r="E242" s="111" t="s">
        <v>1735</v>
      </c>
      <c r="F242" s="112" t="s">
        <v>1736</v>
      </c>
      <c r="G242" s="113" t="s">
        <v>128</v>
      </c>
      <c r="H242" s="114">
        <v>37.942999999999998</v>
      </c>
      <c r="I242" s="112" t="s">
        <v>151</v>
      </c>
      <c r="J242" s="19"/>
      <c r="K242" s="115" t="s">
        <v>1</v>
      </c>
      <c r="L242" s="116" t="s">
        <v>27</v>
      </c>
      <c r="M242" s="117">
        <v>1.7729999999999999</v>
      </c>
      <c r="N242" s="117">
        <f>M242*H242</f>
        <v>67.272938999999994</v>
      </c>
      <c r="O242" s="117">
        <v>0</v>
      </c>
      <c r="P242" s="117">
        <f>O242*H242</f>
        <v>0</v>
      </c>
      <c r="Q242" s="117">
        <v>2.41</v>
      </c>
      <c r="R242" s="118">
        <f>Q242*H242</f>
        <v>91.442629999999994</v>
      </c>
      <c r="AP242" s="119" t="s">
        <v>129</v>
      </c>
      <c r="AR242" s="119" t="s">
        <v>125</v>
      </c>
      <c r="AS242" s="119" t="s">
        <v>70</v>
      </c>
      <c r="AW242" s="8" t="s">
        <v>122</v>
      </c>
      <c r="BC242" s="120" t="e">
        <f>IF(L242="základní",#REF!,0)</f>
        <v>#REF!</v>
      </c>
      <c r="BD242" s="120">
        <f>IF(L242="snížená",#REF!,0)</f>
        <v>0</v>
      </c>
      <c r="BE242" s="120">
        <f>IF(L242="zákl. přenesená",#REF!,0)</f>
        <v>0</v>
      </c>
      <c r="BF242" s="120">
        <f>IF(L242="sníž. přenesená",#REF!,0)</f>
        <v>0</v>
      </c>
      <c r="BG242" s="120">
        <f>IF(L242="nulová",#REF!,0)</f>
        <v>0</v>
      </c>
      <c r="BH242" s="8" t="s">
        <v>68</v>
      </c>
      <c r="BI242" s="120" t="e">
        <f>ROUND(#REF!*H242,2)</f>
        <v>#REF!</v>
      </c>
      <c r="BJ242" s="8" t="s">
        <v>129</v>
      </c>
      <c r="BK242" s="119" t="s">
        <v>1737</v>
      </c>
    </row>
    <row r="243" spans="2:63" s="1" customFormat="1" ht="19.5">
      <c r="B243" s="19"/>
      <c r="D243" s="121" t="s">
        <v>131</v>
      </c>
      <c r="F243" s="122" t="s">
        <v>1738</v>
      </c>
      <c r="J243" s="19"/>
      <c r="K243" s="123"/>
      <c r="R243" s="40"/>
      <c r="AR243" s="8" t="s">
        <v>131</v>
      </c>
      <c r="AS243" s="8" t="s">
        <v>70</v>
      </c>
    </row>
    <row r="244" spans="2:63" s="1" customFormat="1">
      <c r="B244" s="19"/>
      <c r="D244" s="125" t="s">
        <v>154</v>
      </c>
      <c r="F244" s="126" t="s">
        <v>1739</v>
      </c>
      <c r="J244" s="19"/>
      <c r="K244" s="123"/>
      <c r="R244" s="40"/>
      <c r="AR244" s="8" t="s">
        <v>154</v>
      </c>
      <c r="AS244" s="8" t="s">
        <v>70</v>
      </c>
    </row>
    <row r="245" spans="2:63" s="1" customFormat="1" ht="16.5" customHeight="1">
      <c r="B245" s="19"/>
      <c r="C245" s="110" t="s">
        <v>368</v>
      </c>
      <c r="D245" s="110" t="s">
        <v>125</v>
      </c>
      <c r="E245" s="111" t="s">
        <v>1740</v>
      </c>
      <c r="F245" s="112" t="s">
        <v>1741</v>
      </c>
      <c r="G245" s="113" t="s">
        <v>134</v>
      </c>
      <c r="H245" s="114">
        <v>5</v>
      </c>
      <c r="I245" s="112" t="s">
        <v>151</v>
      </c>
      <c r="J245" s="19"/>
      <c r="K245" s="115" t="s">
        <v>1</v>
      </c>
      <c r="L245" s="116" t="s">
        <v>27</v>
      </c>
      <c r="M245" s="117">
        <v>0.60199999999999998</v>
      </c>
      <c r="N245" s="117">
        <f>M245*H245</f>
        <v>3.01</v>
      </c>
      <c r="O245" s="117">
        <v>0</v>
      </c>
      <c r="P245" s="117">
        <f>O245*H245</f>
        <v>0</v>
      </c>
      <c r="Q245" s="117">
        <v>0.192</v>
      </c>
      <c r="R245" s="118">
        <f>Q245*H245</f>
        <v>0.96</v>
      </c>
      <c r="AP245" s="119" t="s">
        <v>129</v>
      </c>
      <c r="AR245" s="119" t="s">
        <v>125</v>
      </c>
      <c r="AS245" s="119" t="s">
        <v>70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129</v>
      </c>
      <c r="BK245" s="119" t="s">
        <v>1742</v>
      </c>
    </row>
    <row r="246" spans="2:63" s="1" customFormat="1">
      <c r="B246" s="19"/>
      <c r="D246" s="121" t="s">
        <v>131</v>
      </c>
      <c r="F246" s="122" t="s">
        <v>1743</v>
      </c>
      <c r="J246" s="19"/>
      <c r="K246" s="123"/>
      <c r="R246" s="40"/>
      <c r="AR246" s="8" t="s">
        <v>131</v>
      </c>
      <c r="AS246" s="8" t="s">
        <v>70</v>
      </c>
    </row>
    <row r="247" spans="2:63" s="1" customFormat="1">
      <c r="B247" s="19"/>
      <c r="D247" s="125" t="s">
        <v>154</v>
      </c>
      <c r="F247" s="126" t="s">
        <v>1744</v>
      </c>
      <c r="J247" s="19"/>
      <c r="K247" s="123"/>
      <c r="R247" s="40"/>
      <c r="AR247" s="8" t="s">
        <v>154</v>
      </c>
      <c r="AS247" s="8" t="s">
        <v>70</v>
      </c>
    </row>
    <row r="248" spans="2:63" s="100" customFormat="1" ht="22.9" customHeight="1">
      <c r="B248" s="101"/>
      <c r="D248" s="102" t="s">
        <v>59</v>
      </c>
      <c r="E248" s="109" t="s">
        <v>994</v>
      </c>
      <c r="F248" s="109" t="s">
        <v>207</v>
      </c>
      <c r="J248" s="101"/>
      <c r="K248" s="104"/>
      <c r="N248" s="105">
        <f>SUM(N249:N251)</f>
        <v>184.80985200000001</v>
      </c>
      <c r="P248" s="105">
        <f>SUM(P249:P251)</f>
        <v>0</v>
      </c>
      <c r="R248" s="106">
        <f>SUM(R249:R251)</f>
        <v>0</v>
      </c>
      <c r="AP248" s="102" t="s">
        <v>68</v>
      </c>
      <c r="AR248" s="107" t="s">
        <v>59</v>
      </c>
      <c r="AS248" s="107" t="s">
        <v>68</v>
      </c>
      <c r="AW248" s="102" t="s">
        <v>122</v>
      </c>
      <c r="BI248" s="108" t="e">
        <f>SUM(BI249:BI251)</f>
        <v>#REF!</v>
      </c>
    </row>
    <row r="249" spans="2:63" s="1" customFormat="1" ht="24.2" customHeight="1">
      <c r="B249" s="19"/>
      <c r="C249" s="110" t="s">
        <v>374</v>
      </c>
      <c r="D249" s="110" t="s">
        <v>125</v>
      </c>
      <c r="E249" s="111" t="s">
        <v>1268</v>
      </c>
      <c r="F249" s="112" t="s">
        <v>1269</v>
      </c>
      <c r="G249" s="113" t="s">
        <v>168</v>
      </c>
      <c r="H249" s="114">
        <v>465.51600000000002</v>
      </c>
      <c r="I249" s="112" t="s">
        <v>151</v>
      </c>
      <c r="J249" s="19"/>
      <c r="K249" s="115" t="s">
        <v>1</v>
      </c>
      <c r="L249" s="116" t="s">
        <v>27</v>
      </c>
      <c r="M249" s="117">
        <v>0.39700000000000002</v>
      </c>
      <c r="N249" s="117">
        <f>M249*H249</f>
        <v>184.80985200000001</v>
      </c>
      <c r="O249" s="117">
        <v>0</v>
      </c>
      <c r="P249" s="117">
        <f>O249*H249</f>
        <v>0</v>
      </c>
      <c r="Q249" s="117">
        <v>0</v>
      </c>
      <c r="R249" s="118">
        <f>Q249*H249</f>
        <v>0</v>
      </c>
      <c r="AP249" s="119" t="s">
        <v>129</v>
      </c>
      <c r="AR249" s="119" t="s">
        <v>125</v>
      </c>
      <c r="AS249" s="119" t="s">
        <v>70</v>
      </c>
      <c r="AW249" s="8" t="s">
        <v>122</v>
      </c>
      <c r="BC249" s="120" t="e">
        <f>IF(L249="základní",#REF!,0)</f>
        <v>#REF!</v>
      </c>
      <c r="BD249" s="120">
        <f>IF(L249="snížená",#REF!,0)</f>
        <v>0</v>
      </c>
      <c r="BE249" s="120">
        <f>IF(L249="zákl. přenesená",#REF!,0)</f>
        <v>0</v>
      </c>
      <c r="BF249" s="120">
        <f>IF(L249="sníž. přenesená",#REF!,0)</f>
        <v>0</v>
      </c>
      <c r="BG249" s="120">
        <f>IF(L249="nulová",#REF!,0)</f>
        <v>0</v>
      </c>
      <c r="BH249" s="8" t="s">
        <v>68</v>
      </c>
      <c r="BI249" s="120" t="e">
        <f>ROUND(#REF!*H249,2)</f>
        <v>#REF!</v>
      </c>
      <c r="BJ249" s="8" t="s">
        <v>129</v>
      </c>
      <c r="BK249" s="119" t="s">
        <v>1745</v>
      </c>
    </row>
    <row r="250" spans="2:63" s="1" customFormat="1" ht="19.5">
      <c r="B250" s="19"/>
      <c r="D250" s="121" t="s">
        <v>131</v>
      </c>
      <c r="F250" s="122" t="s">
        <v>1271</v>
      </c>
      <c r="J250" s="19"/>
      <c r="K250" s="123"/>
      <c r="R250" s="40"/>
      <c r="AR250" s="8" t="s">
        <v>131</v>
      </c>
      <c r="AS250" s="8" t="s">
        <v>70</v>
      </c>
    </row>
    <row r="251" spans="2:63" s="1" customFormat="1">
      <c r="B251" s="19"/>
      <c r="D251" s="125" t="s">
        <v>154</v>
      </c>
      <c r="F251" s="126" t="s">
        <v>1272</v>
      </c>
      <c r="J251" s="19"/>
      <c r="K251" s="123"/>
      <c r="R251" s="40"/>
      <c r="AR251" s="8" t="s">
        <v>154</v>
      </c>
      <c r="AS251" s="8" t="s">
        <v>70</v>
      </c>
    </row>
    <row r="252" spans="2:63" s="100" customFormat="1" ht="22.9" customHeight="1">
      <c r="B252" s="101"/>
      <c r="D252" s="102" t="s">
        <v>59</v>
      </c>
      <c r="E252" s="109" t="s">
        <v>163</v>
      </c>
      <c r="F252" s="109" t="s">
        <v>164</v>
      </c>
      <c r="J252" s="101"/>
      <c r="K252" s="104"/>
      <c r="N252" s="105">
        <f>SUM(N253:N267)</f>
        <v>33.178657000000001</v>
      </c>
      <c r="P252" s="105">
        <f>SUM(P253:P267)</f>
        <v>0</v>
      </c>
      <c r="R252" s="106">
        <f>SUM(R253:R267)</f>
        <v>0</v>
      </c>
      <c r="AP252" s="102" t="s">
        <v>68</v>
      </c>
      <c r="AR252" s="107" t="s">
        <v>59</v>
      </c>
      <c r="AS252" s="107" t="s">
        <v>68</v>
      </c>
      <c r="AW252" s="102" t="s">
        <v>122</v>
      </c>
      <c r="BI252" s="108" t="e">
        <f>SUM(BI253:BI267)</f>
        <v>#REF!</v>
      </c>
    </row>
    <row r="253" spans="2:63" s="1" customFormat="1" ht="24.2" customHeight="1">
      <c r="B253" s="19"/>
      <c r="C253" s="110" t="s">
        <v>380</v>
      </c>
      <c r="D253" s="110" t="s">
        <v>125</v>
      </c>
      <c r="E253" s="111" t="s">
        <v>1746</v>
      </c>
      <c r="F253" s="112" t="s">
        <v>1747</v>
      </c>
      <c r="G253" s="113" t="s">
        <v>168</v>
      </c>
      <c r="H253" s="114">
        <v>215.446</v>
      </c>
      <c r="I253" s="112" t="s">
        <v>151</v>
      </c>
      <c r="J253" s="19"/>
      <c r="K253" s="115" t="s">
        <v>1</v>
      </c>
      <c r="L253" s="116" t="s">
        <v>27</v>
      </c>
      <c r="M253" s="117">
        <v>9.0999999999999998E-2</v>
      </c>
      <c r="N253" s="117">
        <f>M253*H253</f>
        <v>19.605585999999999</v>
      </c>
      <c r="O253" s="117">
        <v>0</v>
      </c>
      <c r="P253" s="117">
        <f>O253*H253</f>
        <v>0</v>
      </c>
      <c r="Q253" s="117">
        <v>0</v>
      </c>
      <c r="R253" s="118">
        <f>Q253*H253</f>
        <v>0</v>
      </c>
      <c r="AP253" s="119" t="s">
        <v>129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129</v>
      </c>
      <c r="BK253" s="119" t="s">
        <v>1748</v>
      </c>
    </row>
    <row r="254" spans="2:63" s="1" customFormat="1" ht="19.5">
      <c r="B254" s="19"/>
      <c r="D254" s="121" t="s">
        <v>131</v>
      </c>
      <c r="F254" s="122" t="s">
        <v>1749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1750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4.2" customHeight="1">
      <c r="B256" s="19"/>
      <c r="C256" s="110" t="s">
        <v>386</v>
      </c>
      <c r="D256" s="110" t="s">
        <v>125</v>
      </c>
      <c r="E256" s="111" t="s">
        <v>1751</v>
      </c>
      <c r="F256" s="112" t="s">
        <v>1752</v>
      </c>
      <c r="G256" s="113" t="s">
        <v>168</v>
      </c>
      <c r="H256" s="114">
        <v>4093.4650000000001</v>
      </c>
      <c r="I256" s="112" t="s">
        <v>151</v>
      </c>
      <c r="J256" s="19"/>
      <c r="K256" s="115" t="s">
        <v>1</v>
      </c>
      <c r="L256" s="116" t="s">
        <v>27</v>
      </c>
      <c r="M256" s="117">
        <v>3.0000000000000001E-3</v>
      </c>
      <c r="N256" s="117">
        <f>M256*H256</f>
        <v>12.280395</v>
      </c>
      <c r="O256" s="117">
        <v>0</v>
      </c>
      <c r="P256" s="117">
        <f>O256*H256</f>
        <v>0</v>
      </c>
      <c r="Q256" s="117">
        <v>0</v>
      </c>
      <c r="R256" s="118">
        <f>Q256*H256</f>
        <v>0</v>
      </c>
      <c r="AP256" s="119" t="s">
        <v>129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129</v>
      </c>
      <c r="BK256" s="119" t="s">
        <v>1753</v>
      </c>
    </row>
    <row r="257" spans="2:63" s="1" customFormat="1" ht="19.5">
      <c r="B257" s="19"/>
      <c r="D257" s="121" t="s">
        <v>131</v>
      </c>
      <c r="F257" s="122" t="s">
        <v>1754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1755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16.5" customHeight="1">
      <c r="B259" s="19"/>
      <c r="C259" s="110" t="s">
        <v>391</v>
      </c>
      <c r="D259" s="110" t="s">
        <v>125</v>
      </c>
      <c r="E259" s="111" t="s">
        <v>1756</v>
      </c>
      <c r="F259" s="112" t="s">
        <v>1757</v>
      </c>
      <c r="G259" s="113" t="s">
        <v>168</v>
      </c>
      <c r="H259" s="114">
        <v>215.446</v>
      </c>
      <c r="I259" s="112" t="s">
        <v>151</v>
      </c>
      <c r="J259" s="19"/>
      <c r="K259" s="115" t="s">
        <v>1</v>
      </c>
      <c r="L259" s="116" t="s">
        <v>27</v>
      </c>
      <c r="M259" s="117">
        <v>6.0000000000000001E-3</v>
      </c>
      <c r="N259" s="117">
        <f>M259*H259</f>
        <v>1.2926759999999999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129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129</v>
      </c>
      <c r="BK259" s="119" t="s">
        <v>1758</v>
      </c>
    </row>
    <row r="260" spans="2:63" s="1" customFormat="1">
      <c r="B260" s="19"/>
      <c r="D260" s="121" t="s">
        <v>131</v>
      </c>
      <c r="F260" s="122" t="s">
        <v>1757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>
      <c r="B261" s="19"/>
      <c r="D261" s="125" t="s">
        <v>154</v>
      </c>
      <c r="F261" s="126" t="s">
        <v>1759</v>
      </c>
      <c r="J261" s="19"/>
      <c r="K261" s="123"/>
      <c r="R261" s="40"/>
      <c r="AR261" s="8" t="s">
        <v>154</v>
      </c>
      <c r="AS261" s="8" t="s">
        <v>70</v>
      </c>
    </row>
    <row r="262" spans="2:63" s="1" customFormat="1" ht="33" customHeight="1">
      <c r="B262" s="19"/>
      <c r="C262" s="110" t="s">
        <v>397</v>
      </c>
      <c r="D262" s="110" t="s">
        <v>125</v>
      </c>
      <c r="E262" s="111" t="s">
        <v>201</v>
      </c>
      <c r="F262" s="112" t="s">
        <v>202</v>
      </c>
      <c r="G262" s="113" t="s">
        <v>168</v>
      </c>
      <c r="H262" s="114">
        <v>124.004</v>
      </c>
      <c r="I262" s="112" t="s">
        <v>151</v>
      </c>
      <c r="J262" s="19"/>
      <c r="K262" s="115" t="s">
        <v>1</v>
      </c>
      <c r="L262" s="116" t="s">
        <v>27</v>
      </c>
      <c r="M262" s="117">
        <v>0</v>
      </c>
      <c r="N262" s="117">
        <f>M262*H262</f>
        <v>0</v>
      </c>
      <c r="O262" s="117">
        <v>0</v>
      </c>
      <c r="P262" s="117">
        <f>O262*H262</f>
        <v>0</v>
      </c>
      <c r="Q262" s="117">
        <v>0</v>
      </c>
      <c r="R262" s="118">
        <f>Q262*H262</f>
        <v>0</v>
      </c>
      <c r="AP262" s="119" t="s">
        <v>129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129</v>
      </c>
      <c r="BK262" s="119" t="s">
        <v>1760</v>
      </c>
    </row>
    <row r="263" spans="2:63" s="1" customFormat="1" ht="29.25">
      <c r="B263" s="19"/>
      <c r="D263" s="121" t="s">
        <v>131</v>
      </c>
      <c r="F263" s="122" t="s">
        <v>204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205</v>
      </c>
      <c r="J264" s="19"/>
      <c r="K264" s="123"/>
      <c r="R264" s="40"/>
      <c r="AR264" s="8" t="s">
        <v>154</v>
      </c>
      <c r="AS264" s="8" t="s">
        <v>70</v>
      </c>
    </row>
    <row r="265" spans="2:63" s="1" customFormat="1" ht="37.9" customHeight="1">
      <c r="B265" s="19"/>
      <c r="C265" s="110" t="s">
        <v>401</v>
      </c>
      <c r="D265" s="110" t="s">
        <v>125</v>
      </c>
      <c r="E265" s="111" t="s">
        <v>1761</v>
      </c>
      <c r="F265" s="112" t="s">
        <v>1762</v>
      </c>
      <c r="G265" s="113" t="s">
        <v>168</v>
      </c>
      <c r="H265" s="114">
        <v>91.441999999999993</v>
      </c>
      <c r="I265" s="112" t="s">
        <v>151</v>
      </c>
      <c r="J265" s="19"/>
      <c r="K265" s="115" t="s">
        <v>1</v>
      </c>
      <c r="L265" s="116" t="s">
        <v>27</v>
      </c>
      <c r="M265" s="117">
        <v>0</v>
      </c>
      <c r="N265" s="117">
        <f>M265*H265</f>
        <v>0</v>
      </c>
      <c r="O265" s="117">
        <v>0</v>
      </c>
      <c r="P265" s="117">
        <f>O265*H265</f>
        <v>0</v>
      </c>
      <c r="Q265" s="117">
        <v>0</v>
      </c>
      <c r="R265" s="118">
        <f>Q265*H265</f>
        <v>0</v>
      </c>
      <c r="AP265" s="119" t="s">
        <v>129</v>
      </c>
      <c r="AR265" s="119" t="s">
        <v>125</v>
      </c>
      <c r="AS265" s="119" t="s">
        <v>70</v>
      </c>
      <c r="AW265" s="8" t="s">
        <v>122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8" t="s">
        <v>68</v>
      </c>
      <c r="BI265" s="120" t="e">
        <f>ROUND(#REF!*H265,2)</f>
        <v>#REF!</v>
      </c>
      <c r="BJ265" s="8" t="s">
        <v>129</v>
      </c>
      <c r="BK265" s="119" t="s">
        <v>1763</v>
      </c>
    </row>
    <row r="266" spans="2:63" s="1" customFormat="1" ht="29.25">
      <c r="B266" s="19"/>
      <c r="D266" s="121" t="s">
        <v>131</v>
      </c>
      <c r="F266" s="122" t="s">
        <v>1764</v>
      </c>
      <c r="J266" s="19"/>
      <c r="K266" s="123"/>
      <c r="R266" s="40"/>
      <c r="AR266" s="8" t="s">
        <v>131</v>
      </c>
      <c r="AS266" s="8" t="s">
        <v>70</v>
      </c>
    </row>
    <row r="267" spans="2:63" s="1" customFormat="1">
      <c r="B267" s="19"/>
      <c r="D267" s="125" t="s">
        <v>154</v>
      </c>
      <c r="F267" s="126" t="s">
        <v>1765</v>
      </c>
      <c r="J267" s="19"/>
      <c r="K267" s="123"/>
      <c r="R267" s="40"/>
      <c r="AR267" s="8" t="s">
        <v>154</v>
      </c>
      <c r="AS267" s="8" t="s">
        <v>70</v>
      </c>
    </row>
    <row r="268" spans="2:63" s="100" customFormat="1" ht="25.9" customHeight="1">
      <c r="B268" s="101"/>
      <c r="D268" s="102" t="s">
        <v>59</v>
      </c>
      <c r="E268" s="103" t="s">
        <v>213</v>
      </c>
      <c r="F268" s="103" t="s">
        <v>214</v>
      </c>
      <c r="J268" s="101"/>
      <c r="K268" s="104"/>
      <c r="N268" s="105">
        <f>N269</f>
        <v>113.11008000000001</v>
      </c>
      <c r="P268" s="105">
        <f>P269</f>
        <v>0.43064000000000002</v>
      </c>
      <c r="R268" s="106">
        <f>R269</f>
        <v>0</v>
      </c>
      <c r="AP268" s="102" t="s">
        <v>70</v>
      </c>
      <c r="AR268" s="107" t="s">
        <v>59</v>
      </c>
      <c r="AS268" s="107" t="s">
        <v>60</v>
      </c>
      <c r="AW268" s="102" t="s">
        <v>122</v>
      </c>
      <c r="BI268" s="108" t="e">
        <f>BI269</f>
        <v>#REF!</v>
      </c>
    </row>
    <row r="269" spans="2:63" s="100" customFormat="1" ht="22.9" customHeight="1">
      <c r="B269" s="101"/>
      <c r="D269" s="102" t="s">
        <v>59</v>
      </c>
      <c r="E269" s="109" t="s">
        <v>1766</v>
      </c>
      <c r="F269" s="109" t="s">
        <v>1767</v>
      </c>
      <c r="J269" s="101"/>
      <c r="K269" s="104"/>
      <c r="N269" s="105">
        <f>SUM(N270:N278)</f>
        <v>113.11008000000001</v>
      </c>
      <c r="P269" s="105">
        <f>SUM(P270:P278)</f>
        <v>0.43064000000000002</v>
      </c>
      <c r="R269" s="106">
        <f>SUM(R270:R278)</f>
        <v>0</v>
      </c>
      <c r="AP269" s="102" t="s">
        <v>70</v>
      </c>
      <c r="AR269" s="107" t="s">
        <v>59</v>
      </c>
      <c r="AS269" s="107" t="s">
        <v>68</v>
      </c>
      <c r="AW269" s="102" t="s">
        <v>122</v>
      </c>
      <c r="BI269" s="108" t="e">
        <f>SUM(BI270:BI278)</f>
        <v>#REF!</v>
      </c>
    </row>
    <row r="270" spans="2:63" s="1" customFormat="1" ht="33" customHeight="1">
      <c r="B270" s="19"/>
      <c r="C270" s="110" t="s">
        <v>407</v>
      </c>
      <c r="D270" s="110" t="s">
        <v>125</v>
      </c>
      <c r="E270" s="111" t="s">
        <v>1768</v>
      </c>
      <c r="F270" s="112" t="s">
        <v>1769</v>
      </c>
      <c r="G270" s="113" t="s">
        <v>247</v>
      </c>
      <c r="H270" s="114">
        <v>498.24</v>
      </c>
      <c r="I270" s="112" t="s">
        <v>151</v>
      </c>
      <c r="J270" s="19"/>
      <c r="K270" s="115" t="s">
        <v>1</v>
      </c>
      <c r="L270" s="116" t="s">
        <v>27</v>
      </c>
      <c r="M270" s="117">
        <v>0.16700000000000001</v>
      </c>
      <c r="N270" s="117">
        <f>M270*H270</f>
        <v>83.20608</v>
      </c>
      <c r="O270" s="117">
        <v>7.5000000000000002E-4</v>
      </c>
      <c r="P270" s="117">
        <f>O270*H270</f>
        <v>0.37368000000000001</v>
      </c>
      <c r="Q270" s="117">
        <v>0</v>
      </c>
      <c r="R270" s="118">
        <f>Q270*H270</f>
        <v>0</v>
      </c>
      <c r="AP270" s="119" t="s">
        <v>217</v>
      </c>
      <c r="AR270" s="119" t="s">
        <v>125</v>
      </c>
      <c r="AS270" s="119" t="s">
        <v>70</v>
      </c>
      <c r="AW270" s="8" t="s">
        <v>122</v>
      </c>
      <c r="BC270" s="120" t="e">
        <f>IF(L270="základní",#REF!,0)</f>
        <v>#REF!</v>
      </c>
      <c r="BD270" s="120">
        <f>IF(L270="snížená",#REF!,0)</f>
        <v>0</v>
      </c>
      <c r="BE270" s="120">
        <f>IF(L270="zákl. přenesená",#REF!,0)</f>
        <v>0</v>
      </c>
      <c r="BF270" s="120">
        <f>IF(L270="sníž. přenesená",#REF!,0)</f>
        <v>0</v>
      </c>
      <c r="BG270" s="120">
        <f>IF(L270="nulová",#REF!,0)</f>
        <v>0</v>
      </c>
      <c r="BH270" s="8" t="s">
        <v>68</v>
      </c>
      <c r="BI270" s="120" t="e">
        <f>ROUND(#REF!*H270,2)</f>
        <v>#REF!</v>
      </c>
      <c r="BJ270" s="8" t="s">
        <v>217</v>
      </c>
      <c r="BK270" s="119" t="s">
        <v>1770</v>
      </c>
    </row>
    <row r="271" spans="2:63" s="1" customFormat="1" ht="39">
      <c r="B271" s="19"/>
      <c r="D271" s="121" t="s">
        <v>131</v>
      </c>
      <c r="F271" s="122" t="s">
        <v>1771</v>
      </c>
      <c r="J271" s="19"/>
      <c r="K271" s="123"/>
      <c r="R271" s="40"/>
      <c r="AR271" s="8" t="s">
        <v>131</v>
      </c>
      <c r="AS271" s="8" t="s">
        <v>70</v>
      </c>
    </row>
    <row r="272" spans="2:63" s="1" customFormat="1">
      <c r="B272" s="19"/>
      <c r="D272" s="125" t="s">
        <v>154</v>
      </c>
      <c r="F272" s="126" t="s">
        <v>1772</v>
      </c>
      <c r="J272" s="19"/>
      <c r="K272" s="123"/>
      <c r="R272" s="40"/>
      <c r="AR272" s="8" t="s">
        <v>154</v>
      </c>
      <c r="AS272" s="8" t="s">
        <v>70</v>
      </c>
    </row>
    <row r="273" spans="2:63" s="1" customFormat="1" ht="24.2" customHeight="1">
      <c r="B273" s="19"/>
      <c r="C273" s="110" t="s">
        <v>413</v>
      </c>
      <c r="D273" s="110" t="s">
        <v>125</v>
      </c>
      <c r="E273" s="111" t="s">
        <v>1773</v>
      </c>
      <c r="F273" s="112" t="s">
        <v>1774</v>
      </c>
      <c r="G273" s="113" t="s">
        <v>159</v>
      </c>
      <c r="H273" s="114">
        <v>356</v>
      </c>
      <c r="I273" s="112" t="s">
        <v>151</v>
      </c>
      <c r="J273" s="19"/>
      <c r="K273" s="115" t="s">
        <v>1</v>
      </c>
      <c r="L273" s="116" t="s">
        <v>27</v>
      </c>
      <c r="M273" s="117">
        <v>8.4000000000000005E-2</v>
      </c>
      <c r="N273" s="117">
        <f>M273*H273</f>
        <v>29.904000000000003</v>
      </c>
      <c r="O273" s="117">
        <v>1.6000000000000001E-4</v>
      </c>
      <c r="P273" s="117">
        <f>O273*H273</f>
        <v>5.6960000000000004E-2</v>
      </c>
      <c r="Q273" s="117">
        <v>0</v>
      </c>
      <c r="R273" s="118">
        <f>Q273*H273</f>
        <v>0</v>
      </c>
      <c r="AP273" s="119" t="s">
        <v>217</v>
      </c>
      <c r="AR273" s="119" t="s">
        <v>125</v>
      </c>
      <c r="AS273" s="119" t="s">
        <v>70</v>
      </c>
      <c r="AW273" s="8" t="s">
        <v>122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8" t="s">
        <v>68</v>
      </c>
      <c r="BI273" s="120" t="e">
        <f>ROUND(#REF!*H273,2)</f>
        <v>#REF!</v>
      </c>
      <c r="BJ273" s="8" t="s">
        <v>217</v>
      </c>
      <c r="BK273" s="119" t="s">
        <v>1775</v>
      </c>
    </row>
    <row r="274" spans="2:63" s="1" customFormat="1" ht="19.5">
      <c r="B274" s="19"/>
      <c r="D274" s="121" t="s">
        <v>131</v>
      </c>
      <c r="F274" s="122" t="s">
        <v>1776</v>
      </c>
      <c r="J274" s="19"/>
      <c r="K274" s="123"/>
      <c r="R274" s="40"/>
      <c r="AR274" s="8" t="s">
        <v>131</v>
      </c>
      <c r="AS274" s="8" t="s">
        <v>70</v>
      </c>
    </row>
    <row r="275" spans="2:63" s="1" customFormat="1">
      <c r="B275" s="19"/>
      <c r="D275" s="125" t="s">
        <v>154</v>
      </c>
      <c r="F275" s="126" t="s">
        <v>1777</v>
      </c>
      <c r="J275" s="19"/>
      <c r="K275" s="123"/>
      <c r="R275" s="40"/>
      <c r="AR275" s="8" t="s">
        <v>154</v>
      </c>
      <c r="AS275" s="8" t="s">
        <v>70</v>
      </c>
    </row>
    <row r="276" spans="2:63" s="1" customFormat="1" ht="24.2" customHeight="1">
      <c r="B276" s="19"/>
      <c r="C276" s="110" t="s">
        <v>419</v>
      </c>
      <c r="D276" s="110" t="s">
        <v>125</v>
      </c>
      <c r="E276" s="111" t="s">
        <v>1778</v>
      </c>
      <c r="F276" s="112" t="s">
        <v>1779</v>
      </c>
      <c r="G276" s="113" t="s">
        <v>327</v>
      </c>
      <c r="H276" s="114">
        <v>1160.8989999999999</v>
      </c>
      <c r="I276" s="112" t="s">
        <v>151</v>
      </c>
      <c r="J276" s="19"/>
      <c r="K276" s="115" t="s">
        <v>1</v>
      </c>
      <c r="L276" s="116" t="s">
        <v>27</v>
      </c>
      <c r="M276" s="117">
        <v>0</v>
      </c>
      <c r="N276" s="117">
        <f>M276*H276</f>
        <v>0</v>
      </c>
      <c r="O276" s="117">
        <v>0</v>
      </c>
      <c r="P276" s="117">
        <f>O276*H276</f>
        <v>0</v>
      </c>
      <c r="Q276" s="117">
        <v>0</v>
      </c>
      <c r="R276" s="118">
        <f>Q276*H276</f>
        <v>0</v>
      </c>
      <c r="AP276" s="119" t="s">
        <v>217</v>
      </c>
      <c r="AR276" s="119" t="s">
        <v>125</v>
      </c>
      <c r="AS276" s="119" t="s">
        <v>70</v>
      </c>
      <c r="AW276" s="8" t="s">
        <v>122</v>
      </c>
      <c r="BC276" s="120" t="e">
        <f>IF(L276="základní",#REF!,0)</f>
        <v>#REF!</v>
      </c>
      <c r="BD276" s="120">
        <f>IF(L276="snížená",#REF!,0)</f>
        <v>0</v>
      </c>
      <c r="BE276" s="120">
        <f>IF(L276="zákl. přenesená",#REF!,0)</f>
        <v>0</v>
      </c>
      <c r="BF276" s="120">
        <f>IF(L276="sníž. přenesená",#REF!,0)</f>
        <v>0</v>
      </c>
      <c r="BG276" s="120">
        <f>IF(L276="nulová",#REF!,0)</f>
        <v>0</v>
      </c>
      <c r="BH276" s="8" t="s">
        <v>68</v>
      </c>
      <c r="BI276" s="120" t="e">
        <f>ROUND(#REF!*H276,2)</f>
        <v>#REF!</v>
      </c>
      <c r="BJ276" s="8" t="s">
        <v>217</v>
      </c>
      <c r="BK276" s="119" t="s">
        <v>1780</v>
      </c>
    </row>
    <row r="277" spans="2:63" s="1" customFormat="1" ht="29.25">
      <c r="B277" s="19"/>
      <c r="D277" s="121" t="s">
        <v>131</v>
      </c>
      <c r="F277" s="122" t="s">
        <v>1781</v>
      </c>
      <c r="J277" s="19"/>
      <c r="K277" s="123"/>
      <c r="R277" s="40"/>
      <c r="AR277" s="8" t="s">
        <v>131</v>
      </c>
      <c r="AS277" s="8" t="s">
        <v>70</v>
      </c>
    </row>
    <row r="278" spans="2:63" s="1" customFormat="1">
      <c r="B278" s="19"/>
      <c r="D278" s="125" t="s">
        <v>154</v>
      </c>
      <c r="F278" s="126" t="s">
        <v>1782</v>
      </c>
      <c r="J278" s="19"/>
      <c r="K278" s="135"/>
      <c r="L278" s="136"/>
      <c r="M278" s="136"/>
      <c r="N278" s="136"/>
      <c r="O278" s="136"/>
      <c r="P278" s="136"/>
      <c r="Q278" s="136"/>
      <c r="R278" s="137"/>
      <c r="AR278" s="8" t="s">
        <v>154</v>
      </c>
      <c r="AS278" s="8" t="s">
        <v>70</v>
      </c>
    </row>
    <row r="279" spans="2:63" s="1" customFormat="1" ht="6.95" customHeight="1">
      <c r="B279" s="30"/>
      <c r="C279" s="31"/>
      <c r="D279" s="31"/>
      <c r="E279" s="31"/>
      <c r="F279" s="31"/>
      <c r="G279" s="31"/>
      <c r="H279" s="31"/>
      <c r="I279" s="31"/>
      <c r="J279" s="19"/>
    </row>
  </sheetData>
  <sheetProtection algorithmName="SHA-512" hashValue="em/7I/p4e9mUNgztQnTJCPXytLGRSVDLosT7erybd3uOeN2oP1+zxkmh+y6yC5bm+AI9+vepsWcmBAnTWFZGfg==" saltValue="/Iv3CxGWYOXAine6uzRCrQ==" spinCount="100000" sheet="1" objects="1" scenarios="1"/>
  <autoFilter ref="C126:I278" xr:uid="{00000000-0009-0000-0000-000005000000}"/>
  <mergeCells count="8">
    <mergeCell ref="E117:H117"/>
    <mergeCell ref="E119:H119"/>
    <mergeCell ref="J2:T2"/>
    <mergeCell ref="E7:H7"/>
    <mergeCell ref="E9:H9"/>
    <mergeCell ref="E27:H27"/>
    <mergeCell ref="E85:H85"/>
    <mergeCell ref="E87:H87"/>
  </mergeCells>
  <hyperlinks>
    <hyperlink ref="F136" r:id="rId1" xr:uid="{00000000-0004-0000-0500-000000000000}"/>
    <hyperlink ref="F139" r:id="rId2" xr:uid="{00000000-0004-0000-0500-000001000000}"/>
    <hyperlink ref="F142" r:id="rId3" xr:uid="{00000000-0004-0000-0500-000002000000}"/>
    <hyperlink ref="F145" r:id="rId4" xr:uid="{00000000-0004-0000-0500-000003000000}"/>
    <hyperlink ref="F148" r:id="rId5" xr:uid="{00000000-0004-0000-0500-000004000000}"/>
    <hyperlink ref="F151" r:id="rId6" xr:uid="{00000000-0004-0000-0500-000005000000}"/>
    <hyperlink ref="F154" r:id="rId7" xr:uid="{00000000-0004-0000-0500-000006000000}"/>
    <hyperlink ref="F157" r:id="rId8" xr:uid="{00000000-0004-0000-0500-000007000000}"/>
    <hyperlink ref="F164" r:id="rId9" xr:uid="{00000000-0004-0000-0500-000008000000}"/>
    <hyperlink ref="F167" r:id="rId10" xr:uid="{00000000-0004-0000-0500-000009000000}"/>
    <hyperlink ref="F170" r:id="rId11" xr:uid="{00000000-0004-0000-0500-00000A000000}"/>
    <hyperlink ref="F173" r:id="rId12" xr:uid="{00000000-0004-0000-0500-00000B000000}"/>
    <hyperlink ref="F176" r:id="rId13" xr:uid="{00000000-0004-0000-0500-00000C000000}"/>
    <hyperlink ref="F191" r:id="rId14" xr:uid="{00000000-0004-0000-0500-00000D000000}"/>
    <hyperlink ref="F194" r:id="rId15" xr:uid="{00000000-0004-0000-0500-00000E000000}"/>
    <hyperlink ref="F198" r:id="rId16" xr:uid="{00000000-0004-0000-0500-00000F000000}"/>
    <hyperlink ref="F201" r:id="rId17" xr:uid="{00000000-0004-0000-0500-000010000000}"/>
    <hyperlink ref="F204" r:id="rId18" xr:uid="{00000000-0004-0000-0500-000011000000}"/>
    <hyperlink ref="F208" r:id="rId19" xr:uid="{00000000-0004-0000-0500-000012000000}"/>
    <hyperlink ref="F211" r:id="rId20" xr:uid="{00000000-0004-0000-0500-000013000000}"/>
    <hyperlink ref="F214" r:id="rId21" xr:uid="{00000000-0004-0000-0500-000014000000}"/>
    <hyperlink ref="F224" r:id="rId22" xr:uid="{00000000-0004-0000-0500-000015000000}"/>
    <hyperlink ref="F244" r:id="rId23" xr:uid="{00000000-0004-0000-0500-000016000000}"/>
    <hyperlink ref="F247" r:id="rId24" xr:uid="{00000000-0004-0000-0500-000017000000}"/>
    <hyperlink ref="F251" r:id="rId25" xr:uid="{00000000-0004-0000-0500-000018000000}"/>
    <hyperlink ref="F255" r:id="rId26" xr:uid="{00000000-0004-0000-0500-000019000000}"/>
    <hyperlink ref="F258" r:id="rId27" xr:uid="{00000000-0004-0000-0500-00001A000000}"/>
    <hyperlink ref="F261" r:id="rId28" xr:uid="{00000000-0004-0000-0500-00001B000000}"/>
    <hyperlink ref="F264" r:id="rId29" xr:uid="{00000000-0004-0000-0500-00001C000000}"/>
    <hyperlink ref="F267" r:id="rId30" xr:uid="{00000000-0004-0000-0500-00001D000000}"/>
    <hyperlink ref="F272" r:id="rId31" xr:uid="{00000000-0004-0000-0500-00001E000000}"/>
    <hyperlink ref="F275" r:id="rId32" xr:uid="{00000000-0004-0000-0500-00001F000000}"/>
    <hyperlink ref="F278" r:id="rId33" xr:uid="{00000000-0004-0000-0500-00002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K289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9"/>
      <c r="K2" s="140"/>
      <c r="L2" s="140"/>
      <c r="M2" s="140"/>
      <c r="N2" s="140"/>
      <c r="O2" s="140"/>
      <c r="P2" s="140"/>
      <c r="Q2" s="140"/>
      <c r="R2" s="140"/>
      <c r="S2" s="140"/>
      <c r="T2" s="140"/>
      <c r="AR2" s="8" t="s">
        <v>85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1" t="str">
        <f>'Rekapitulace stavby'!K6</f>
        <v>Údržba, opravy a odstraňování závad u SPS v obvodu OŘ HKR</v>
      </c>
      <c r="F7" s="162"/>
      <c r="G7" s="162"/>
      <c r="H7" s="162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64" t="s">
        <v>1783</v>
      </c>
      <c r="F9" s="163"/>
      <c r="G9" s="163"/>
      <c r="H9" s="163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9" t="s">
        <v>1</v>
      </c>
      <c r="F27" s="149"/>
      <c r="G27" s="149"/>
      <c r="H27" s="149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ROUND((SUM(BE122:BE288)),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ROUND((SUM(BF122:BF288)),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ROUND((SUM(BG122:BG288)),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1" t="str">
        <f>E7</f>
        <v>Údržba, opravy a odstraňování závad u SPS v obvodu OŘ HKR</v>
      </c>
      <c r="F85" s="162"/>
      <c r="G85" s="162"/>
      <c r="H85" s="162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5" t="str">
        <f>E9</f>
        <v>006 - Elektroinstalace (SEE)</v>
      </c>
      <c r="F87" s="163"/>
      <c r="G87" s="163"/>
      <c r="H87" s="163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1784</v>
      </c>
      <c r="E97" s="87"/>
      <c r="F97" s="87"/>
      <c r="G97" s="87"/>
      <c r="H97" s="87"/>
      <c r="J97" s="85"/>
    </row>
    <row r="98" spans="2:10" s="84" customFormat="1" ht="24.95" customHeight="1">
      <c r="B98" s="85"/>
      <c r="D98" s="86" t="s">
        <v>1785</v>
      </c>
      <c r="E98" s="87"/>
      <c r="F98" s="87"/>
      <c r="G98" s="87"/>
      <c r="H98" s="87"/>
      <c r="J98" s="85"/>
    </row>
    <row r="99" spans="2:10" s="84" customFormat="1" ht="24.95" customHeight="1">
      <c r="B99" s="85"/>
      <c r="D99" s="86" t="s">
        <v>1786</v>
      </c>
      <c r="E99" s="87"/>
      <c r="F99" s="87"/>
      <c r="G99" s="87"/>
      <c r="H99" s="87"/>
      <c r="J99" s="85"/>
    </row>
    <row r="100" spans="2:10" s="84" customFormat="1" ht="24.95" customHeight="1">
      <c r="B100" s="85"/>
      <c r="D100" s="86" t="s">
        <v>1787</v>
      </c>
      <c r="E100" s="87"/>
      <c r="F100" s="87"/>
      <c r="G100" s="87"/>
      <c r="H100" s="87"/>
      <c r="J100" s="85"/>
    </row>
    <row r="101" spans="2:10" s="84" customFormat="1" ht="24.95" customHeight="1">
      <c r="B101" s="85"/>
      <c r="D101" s="86" t="s">
        <v>1788</v>
      </c>
      <c r="E101" s="87"/>
      <c r="F101" s="87"/>
      <c r="G101" s="87"/>
      <c r="H101" s="87"/>
      <c r="J101" s="85"/>
    </row>
    <row r="102" spans="2:10" s="84" customFormat="1" ht="24.95" customHeight="1">
      <c r="B102" s="85"/>
      <c r="D102" s="86" t="s">
        <v>1789</v>
      </c>
      <c r="E102" s="87"/>
      <c r="F102" s="87"/>
      <c r="G102" s="87"/>
      <c r="H102" s="87"/>
      <c r="J102" s="85"/>
    </row>
    <row r="103" spans="2:10" s="1" customFormat="1" ht="21.75" customHeight="1">
      <c r="B103" s="19"/>
      <c r="J103" s="19"/>
    </row>
    <row r="104" spans="2:10" s="1" customFormat="1" ht="6.95" customHeight="1">
      <c r="B104" s="30"/>
      <c r="C104" s="31"/>
      <c r="D104" s="31"/>
      <c r="E104" s="31"/>
      <c r="F104" s="31"/>
      <c r="G104" s="31"/>
      <c r="H104" s="31"/>
      <c r="I104" s="31"/>
      <c r="J104" s="19"/>
    </row>
    <row r="108" spans="2:10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19"/>
    </row>
    <row r="109" spans="2:10" s="1" customFormat="1" ht="24.95" customHeight="1">
      <c r="B109" s="19"/>
      <c r="C109" s="12" t="s">
        <v>108</v>
      </c>
      <c r="J109" s="19"/>
    </row>
    <row r="110" spans="2:10" s="1" customFormat="1" ht="6.95" customHeight="1">
      <c r="B110" s="19"/>
      <c r="J110" s="19"/>
    </row>
    <row r="111" spans="2:10" s="1" customFormat="1" ht="12" customHeight="1">
      <c r="B111" s="19"/>
      <c r="C111" s="17" t="s">
        <v>13</v>
      </c>
      <c r="J111" s="19"/>
    </row>
    <row r="112" spans="2:10" s="1" customFormat="1" ht="16.5" customHeight="1">
      <c r="B112" s="19"/>
      <c r="E112" s="161" t="str">
        <f>E7</f>
        <v>Údržba, opravy a odstraňování závad u SPS v obvodu OŘ HKR</v>
      </c>
      <c r="F112" s="162"/>
      <c r="G112" s="162"/>
      <c r="H112" s="162"/>
      <c r="J112" s="19"/>
    </row>
    <row r="113" spans="2:63" s="1" customFormat="1" ht="12" customHeight="1">
      <c r="B113" s="19"/>
      <c r="C113" s="17" t="s">
        <v>90</v>
      </c>
      <c r="J113" s="19"/>
    </row>
    <row r="114" spans="2:63" s="1" customFormat="1" ht="16.5" customHeight="1">
      <c r="B114" s="19"/>
      <c r="E114" s="155" t="str">
        <f>E9</f>
        <v>006 - Elektroinstalace (SEE)</v>
      </c>
      <c r="F114" s="163"/>
      <c r="G114" s="163"/>
      <c r="H114" s="163"/>
      <c r="J114" s="19"/>
    </row>
    <row r="115" spans="2:63" s="1" customFormat="1" ht="6.95" customHeight="1">
      <c r="B115" s="19"/>
      <c r="J115" s="19"/>
    </row>
    <row r="116" spans="2:63" s="1" customFormat="1" ht="12" customHeight="1">
      <c r="B116" s="19"/>
      <c r="C116" s="17" t="s">
        <v>16</v>
      </c>
      <c r="F116" s="15" t="str">
        <f>F12</f>
        <v xml:space="preserve"> </v>
      </c>
      <c r="J116" s="19"/>
    </row>
    <row r="117" spans="2:63" s="1" customFormat="1" ht="6.95" customHeight="1">
      <c r="B117" s="19"/>
      <c r="J117" s="19"/>
    </row>
    <row r="118" spans="2:63" s="1" customFormat="1" ht="15.2" customHeight="1">
      <c r="B118" s="19"/>
      <c r="C118" s="17" t="s">
        <v>18</v>
      </c>
      <c r="F118" s="15" t="str">
        <f>E15</f>
        <v xml:space="preserve"> </v>
      </c>
      <c r="J118" s="19"/>
    </row>
    <row r="119" spans="2:63" s="1" customFormat="1" ht="15.2" customHeight="1">
      <c r="B119" s="19"/>
      <c r="C119" s="17" t="s">
        <v>20</v>
      </c>
      <c r="F119" s="15" t="str">
        <f>IF(E18="","",E18)</f>
        <v xml:space="preserve"> </v>
      </c>
      <c r="J119" s="19"/>
    </row>
    <row r="120" spans="2:63" s="1" customFormat="1" ht="10.35" customHeight="1">
      <c r="B120" s="19"/>
      <c r="J120" s="19"/>
    </row>
    <row r="121" spans="2:63" s="92" customFormat="1" ht="29.25" customHeight="1">
      <c r="B121" s="93"/>
      <c r="C121" s="94" t="s">
        <v>109</v>
      </c>
      <c r="D121" s="95" t="s">
        <v>45</v>
      </c>
      <c r="E121" s="95" t="s">
        <v>43</v>
      </c>
      <c r="F121" s="95" t="s">
        <v>44</v>
      </c>
      <c r="G121" s="95" t="s">
        <v>110</v>
      </c>
      <c r="H121" s="95" t="s">
        <v>111</v>
      </c>
      <c r="I121" s="96" t="s">
        <v>112</v>
      </c>
      <c r="J121" s="93"/>
      <c r="K121" s="44" t="s">
        <v>1</v>
      </c>
      <c r="L121" s="45" t="s">
        <v>26</v>
      </c>
      <c r="M121" s="45" t="s">
        <v>113</v>
      </c>
      <c r="N121" s="45" t="s">
        <v>114</v>
      </c>
      <c r="O121" s="45" t="s">
        <v>115</v>
      </c>
      <c r="P121" s="45" t="s">
        <v>116</v>
      </c>
      <c r="Q121" s="45" t="s">
        <v>117</v>
      </c>
      <c r="R121" s="46" t="s">
        <v>118</v>
      </c>
    </row>
    <row r="122" spans="2:63" s="1" customFormat="1" ht="22.9" customHeight="1">
      <c r="B122" s="19"/>
      <c r="C122" s="49" t="s">
        <v>119</v>
      </c>
      <c r="J122" s="19"/>
      <c r="K122" s="47"/>
      <c r="L122" s="38"/>
      <c r="M122" s="38"/>
      <c r="N122" s="97">
        <f>N123+N177+N186+N193+N266+N279</f>
        <v>1149.6470000000002</v>
      </c>
      <c r="O122" s="38"/>
      <c r="P122" s="97">
        <f>P123+P177+P186+P193+P266+P279</f>
        <v>0</v>
      </c>
      <c r="Q122" s="38"/>
      <c r="R122" s="98">
        <f>R123+R177+R186+R193+R266+R279</f>
        <v>0</v>
      </c>
      <c r="AR122" s="8" t="s">
        <v>59</v>
      </c>
      <c r="AS122" s="8" t="s">
        <v>95</v>
      </c>
      <c r="BI122" s="99" t="e">
        <f>BI123+BI177+BI186+BI193+BI266+BI279</f>
        <v>#REF!</v>
      </c>
    </row>
    <row r="123" spans="2:63" s="100" customFormat="1" ht="25.9" customHeight="1">
      <c r="B123" s="101"/>
      <c r="D123" s="102" t="s">
        <v>59</v>
      </c>
      <c r="E123" s="103" t="s">
        <v>1790</v>
      </c>
      <c r="F123" s="103" t="s">
        <v>1791</v>
      </c>
      <c r="J123" s="101"/>
      <c r="K123" s="104"/>
      <c r="N123" s="105">
        <f>SUM(N124:N176)</f>
        <v>88.728999999999999</v>
      </c>
      <c r="P123" s="105">
        <f>SUM(P124:P176)</f>
        <v>0</v>
      </c>
      <c r="R123" s="106">
        <f>SUM(R124:R176)</f>
        <v>0</v>
      </c>
      <c r="AP123" s="102" t="s">
        <v>68</v>
      </c>
      <c r="AR123" s="107" t="s">
        <v>59</v>
      </c>
      <c r="AS123" s="107" t="s">
        <v>60</v>
      </c>
      <c r="AW123" s="102" t="s">
        <v>122</v>
      </c>
      <c r="BI123" s="108" t="e">
        <f>SUM(BI124:BI176)</f>
        <v>#REF!</v>
      </c>
    </row>
    <row r="124" spans="2:63" s="1" customFormat="1" ht="55.5" customHeight="1">
      <c r="B124" s="19"/>
      <c r="C124" s="110" t="s">
        <v>68</v>
      </c>
      <c r="D124" s="110" t="s">
        <v>125</v>
      </c>
      <c r="E124" s="111" t="s">
        <v>1792</v>
      </c>
      <c r="F124" s="112" t="s">
        <v>1793</v>
      </c>
      <c r="G124" s="113" t="s">
        <v>1473</v>
      </c>
      <c r="H124" s="114">
        <v>3</v>
      </c>
      <c r="I124" s="112" t="s">
        <v>1</v>
      </c>
      <c r="J124" s="19"/>
      <c r="K124" s="115" t="s">
        <v>1</v>
      </c>
      <c r="L124" s="116" t="s">
        <v>27</v>
      </c>
      <c r="M124" s="117">
        <v>0</v>
      </c>
      <c r="N124" s="117">
        <f>M124*H124</f>
        <v>0</v>
      </c>
      <c r="O124" s="117">
        <v>0</v>
      </c>
      <c r="P124" s="117">
        <f>O124*H124</f>
        <v>0</v>
      </c>
      <c r="Q124" s="117">
        <v>0</v>
      </c>
      <c r="R124" s="118">
        <f>Q124*H124</f>
        <v>0</v>
      </c>
      <c r="AP124" s="119" t="s">
        <v>129</v>
      </c>
      <c r="AR124" s="119" t="s">
        <v>125</v>
      </c>
      <c r="AS124" s="119" t="s">
        <v>68</v>
      </c>
      <c r="AW124" s="8" t="s">
        <v>122</v>
      </c>
      <c r="BC124" s="120" t="e">
        <f>IF(L124="základní",#REF!,0)</f>
        <v>#REF!</v>
      </c>
      <c r="BD124" s="120">
        <f>IF(L124="snížená",#REF!,0)</f>
        <v>0</v>
      </c>
      <c r="BE124" s="120">
        <f>IF(L124="zákl. přenesená",#REF!,0)</f>
        <v>0</v>
      </c>
      <c r="BF124" s="120">
        <f>IF(L124="sníž. přenesená",#REF!,0)</f>
        <v>0</v>
      </c>
      <c r="BG124" s="120">
        <f>IF(L124="nulová",#REF!,0)</f>
        <v>0</v>
      </c>
      <c r="BH124" s="8" t="s">
        <v>68</v>
      </c>
      <c r="BI124" s="120" t="e">
        <f>ROUND(#REF!*H124,2)</f>
        <v>#REF!</v>
      </c>
      <c r="BJ124" s="8" t="s">
        <v>129</v>
      </c>
      <c r="BK124" s="119" t="s">
        <v>1794</v>
      </c>
    </row>
    <row r="125" spans="2:63" s="1" customFormat="1" ht="29.25">
      <c r="B125" s="19"/>
      <c r="D125" s="121" t="s">
        <v>131</v>
      </c>
      <c r="F125" s="122" t="s">
        <v>1793</v>
      </c>
      <c r="J125" s="19"/>
      <c r="K125" s="123"/>
      <c r="R125" s="40"/>
      <c r="AR125" s="8" t="s">
        <v>131</v>
      </c>
      <c r="AS125" s="8" t="s">
        <v>68</v>
      </c>
    </row>
    <row r="126" spans="2:63" s="1" customFormat="1" ht="39">
      <c r="B126" s="19"/>
      <c r="D126" s="121" t="s">
        <v>146</v>
      </c>
      <c r="F126" s="124" t="s">
        <v>1795</v>
      </c>
      <c r="J126" s="19"/>
      <c r="K126" s="123"/>
      <c r="R126" s="40"/>
      <c r="AR126" s="8" t="s">
        <v>146</v>
      </c>
      <c r="AS126" s="8" t="s">
        <v>68</v>
      </c>
    </row>
    <row r="127" spans="2:63" s="1" customFormat="1" ht="37.9" customHeight="1">
      <c r="B127" s="19"/>
      <c r="C127" s="110" t="s">
        <v>70</v>
      </c>
      <c r="D127" s="110" t="s">
        <v>125</v>
      </c>
      <c r="E127" s="111" t="s">
        <v>1796</v>
      </c>
      <c r="F127" s="112" t="s">
        <v>1797</v>
      </c>
      <c r="G127" s="113" t="s">
        <v>1427</v>
      </c>
      <c r="H127" s="114">
        <v>7</v>
      </c>
      <c r="I127" s="112" t="s">
        <v>1</v>
      </c>
      <c r="J127" s="19"/>
      <c r="K127" s="115" t="s">
        <v>1</v>
      </c>
      <c r="L127" s="116" t="s">
        <v>27</v>
      </c>
      <c r="M127" s="117">
        <v>0</v>
      </c>
      <c r="N127" s="117">
        <f>M127*H127</f>
        <v>0</v>
      </c>
      <c r="O127" s="117">
        <v>0</v>
      </c>
      <c r="P127" s="117">
        <f>O127*H127</f>
        <v>0</v>
      </c>
      <c r="Q127" s="117">
        <v>0</v>
      </c>
      <c r="R127" s="118">
        <f>Q127*H127</f>
        <v>0</v>
      </c>
      <c r="AP127" s="119" t="s">
        <v>129</v>
      </c>
      <c r="AR127" s="119" t="s">
        <v>125</v>
      </c>
      <c r="AS127" s="119" t="s">
        <v>68</v>
      </c>
      <c r="AW127" s="8" t="s">
        <v>122</v>
      </c>
      <c r="BC127" s="120" t="e">
        <f>IF(L127="základní",#REF!,0)</f>
        <v>#REF!</v>
      </c>
      <c r="BD127" s="120">
        <f>IF(L127="snížená",#REF!,0)</f>
        <v>0</v>
      </c>
      <c r="BE127" s="120">
        <f>IF(L127="zákl. přenesená",#REF!,0)</f>
        <v>0</v>
      </c>
      <c r="BF127" s="120">
        <f>IF(L127="sníž. přenesená",#REF!,0)</f>
        <v>0</v>
      </c>
      <c r="BG127" s="120">
        <f>IF(L127="nulová",#REF!,0)</f>
        <v>0</v>
      </c>
      <c r="BH127" s="8" t="s">
        <v>68</v>
      </c>
      <c r="BI127" s="120" t="e">
        <f>ROUND(#REF!*H127,2)</f>
        <v>#REF!</v>
      </c>
      <c r="BJ127" s="8" t="s">
        <v>129</v>
      </c>
      <c r="BK127" s="119" t="s">
        <v>1798</v>
      </c>
    </row>
    <row r="128" spans="2:63" s="1" customFormat="1" ht="19.5">
      <c r="B128" s="19"/>
      <c r="D128" s="121" t="s">
        <v>131</v>
      </c>
      <c r="F128" s="122" t="s">
        <v>1797</v>
      </c>
      <c r="J128" s="19"/>
      <c r="K128" s="123"/>
      <c r="R128" s="40"/>
      <c r="AR128" s="8" t="s">
        <v>131</v>
      </c>
      <c r="AS128" s="8" t="s">
        <v>68</v>
      </c>
    </row>
    <row r="129" spans="2:63" s="1" customFormat="1" ht="16.5" customHeight="1">
      <c r="B129" s="19"/>
      <c r="C129" s="110" t="s">
        <v>123</v>
      </c>
      <c r="D129" s="110" t="s">
        <v>125</v>
      </c>
      <c r="E129" s="111" t="s">
        <v>1799</v>
      </c>
      <c r="F129" s="112" t="s">
        <v>1800</v>
      </c>
      <c r="G129" s="113" t="s">
        <v>134</v>
      </c>
      <c r="H129" s="114">
        <v>7</v>
      </c>
      <c r="I129" s="112" t="s">
        <v>151</v>
      </c>
      <c r="J129" s="19"/>
      <c r="K129" s="115" t="s">
        <v>1</v>
      </c>
      <c r="L129" s="116" t="s">
        <v>27</v>
      </c>
      <c r="M129" s="117">
        <v>0.2</v>
      </c>
      <c r="N129" s="117">
        <f>M129*H129</f>
        <v>1.4000000000000001</v>
      </c>
      <c r="O129" s="117">
        <v>0</v>
      </c>
      <c r="P129" s="117">
        <f>O129*H129</f>
        <v>0</v>
      </c>
      <c r="Q129" s="117">
        <v>0</v>
      </c>
      <c r="R129" s="118">
        <f>Q129*H129</f>
        <v>0</v>
      </c>
      <c r="AP129" s="119" t="s">
        <v>129</v>
      </c>
      <c r="AR129" s="119" t="s">
        <v>125</v>
      </c>
      <c r="AS129" s="119" t="s">
        <v>68</v>
      </c>
      <c r="AW129" s="8" t="s">
        <v>122</v>
      </c>
      <c r="BC129" s="120" t="e">
        <f>IF(L129="základní",#REF!,0)</f>
        <v>#REF!</v>
      </c>
      <c r="BD129" s="120">
        <f>IF(L129="snížená",#REF!,0)</f>
        <v>0</v>
      </c>
      <c r="BE129" s="120">
        <f>IF(L129="zákl. přenesená",#REF!,0)</f>
        <v>0</v>
      </c>
      <c r="BF129" s="120">
        <f>IF(L129="sníž. přenesená",#REF!,0)</f>
        <v>0</v>
      </c>
      <c r="BG129" s="120">
        <f>IF(L129="nulová",#REF!,0)</f>
        <v>0</v>
      </c>
      <c r="BH129" s="8" t="s">
        <v>68</v>
      </c>
      <c r="BI129" s="120" t="e">
        <f>ROUND(#REF!*H129,2)</f>
        <v>#REF!</v>
      </c>
      <c r="BJ129" s="8" t="s">
        <v>129</v>
      </c>
      <c r="BK129" s="119" t="s">
        <v>1801</v>
      </c>
    </row>
    <row r="130" spans="2:63" s="1" customFormat="1" ht="29.25">
      <c r="B130" s="19"/>
      <c r="D130" s="121" t="s">
        <v>131</v>
      </c>
      <c r="F130" s="122" t="s">
        <v>1802</v>
      </c>
      <c r="J130" s="19"/>
      <c r="K130" s="123"/>
      <c r="R130" s="40"/>
      <c r="AR130" s="8" t="s">
        <v>131</v>
      </c>
      <c r="AS130" s="8" t="s">
        <v>68</v>
      </c>
    </row>
    <row r="131" spans="2:63" s="1" customFormat="1">
      <c r="B131" s="19"/>
      <c r="D131" s="125" t="s">
        <v>154</v>
      </c>
      <c r="F131" s="126" t="s">
        <v>1803</v>
      </c>
      <c r="J131" s="19"/>
      <c r="K131" s="123"/>
      <c r="R131" s="40"/>
      <c r="AR131" s="8" t="s">
        <v>154</v>
      </c>
      <c r="AS131" s="8" t="s">
        <v>68</v>
      </c>
    </row>
    <row r="132" spans="2:63" s="1" customFormat="1" ht="16.5" customHeight="1">
      <c r="B132" s="19"/>
      <c r="C132" s="110" t="s">
        <v>129</v>
      </c>
      <c r="D132" s="110" t="s">
        <v>125</v>
      </c>
      <c r="E132" s="111" t="s">
        <v>1804</v>
      </c>
      <c r="F132" s="112" t="s">
        <v>1805</v>
      </c>
      <c r="G132" s="113" t="s">
        <v>140</v>
      </c>
      <c r="H132" s="114">
        <v>5</v>
      </c>
      <c r="I132" s="112" t="s">
        <v>1</v>
      </c>
      <c r="J132" s="19"/>
      <c r="K132" s="115" t="s">
        <v>1</v>
      </c>
      <c r="L132" s="116" t="s">
        <v>27</v>
      </c>
      <c r="M132" s="117">
        <v>0</v>
      </c>
      <c r="N132" s="117">
        <f>M132*H132</f>
        <v>0</v>
      </c>
      <c r="O132" s="117">
        <v>0</v>
      </c>
      <c r="P132" s="117">
        <f>O132*H132</f>
        <v>0</v>
      </c>
      <c r="Q132" s="117">
        <v>0</v>
      </c>
      <c r="R132" s="118">
        <f>Q132*H132</f>
        <v>0</v>
      </c>
      <c r="AP132" s="119" t="s">
        <v>129</v>
      </c>
      <c r="AR132" s="119" t="s">
        <v>125</v>
      </c>
      <c r="AS132" s="119" t="s">
        <v>68</v>
      </c>
      <c r="AW132" s="8" t="s">
        <v>122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8" t="s">
        <v>68</v>
      </c>
      <c r="BI132" s="120" t="e">
        <f>ROUND(#REF!*H132,2)</f>
        <v>#REF!</v>
      </c>
      <c r="BJ132" s="8" t="s">
        <v>129</v>
      </c>
      <c r="BK132" s="119" t="s">
        <v>1806</v>
      </c>
    </row>
    <row r="133" spans="2:63" s="1" customFormat="1">
      <c r="B133" s="19"/>
      <c r="D133" s="121" t="s">
        <v>131</v>
      </c>
      <c r="F133" s="122" t="s">
        <v>1805</v>
      </c>
      <c r="J133" s="19"/>
      <c r="K133" s="123"/>
      <c r="R133" s="40"/>
      <c r="AR133" s="8" t="s">
        <v>131</v>
      </c>
      <c r="AS133" s="8" t="s">
        <v>68</v>
      </c>
    </row>
    <row r="134" spans="2:63" s="1" customFormat="1" ht="24.2" customHeight="1">
      <c r="B134" s="19"/>
      <c r="C134" s="110" t="s">
        <v>142</v>
      </c>
      <c r="D134" s="110" t="s">
        <v>125</v>
      </c>
      <c r="E134" s="111" t="s">
        <v>1807</v>
      </c>
      <c r="F134" s="112" t="s">
        <v>1808</v>
      </c>
      <c r="G134" s="113" t="s">
        <v>1427</v>
      </c>
      <c r="H134" s="114">
        <v>19</v>
      </c>
      <c r="I134" s="112" t="s">
        <v>1</v>
      </c>
      <c r="J134" s="19"/>
      <c r="K134" s="115" t="s">
        <v>1</v>
      </c>
      <c r="L134" s="116" t="s">
        <v>27</v>
      </c>
      <c r="M134" s="117">
        <v>0</v>
      </c>
      <c r="N134" s="117">
        <f>M134*H134</f>
        <v>0</v>
      </c>
      <c r="O134" s="117">
        <v>0</v>
      </c>
      <c r="P134" s="117">
        <f>O134*H134</f>
        <v>0</v>
      </c>
      <c r="Q134" s="117">
        <v>0</v>
      </c>
      <c r="R134" s="118">
        <f>Q134*H134</f>
        <v>0</v>
      </c>
      <c r="AP134" s="119" t="s">
        <v>129</v>
      </c>
      <c r="AR134" s="119" t="s">
        <v>125</v>
      </c>
      <c r="AS134" s="119" t="s">
        <v>68</v>
      </c>
      <c r="AW134" s="8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8" t="s">
        <v>68</v>
      </c>
      <c r="BI134" s="120" t="e">
        <f>ROUND(#REF!*H134,2)</f>
        <v>#REF!</v>
      </c>
      <c r="BJ134" s="8" t="s">
        <v>129</v>
      </c>
      <c r="BK134" s="119" t="s">
        <v>1809</v>
      </c>
    </row>
    <row r="135" spans="2:63" s="1" customFormat="1" ht="19.5">
      <c r="B135" s="19"/>
      <c r="D135" s="121" t="s">
        <v>131</v>
      </c>
      <c r="F135" s="122" t="s">
        <v>1808</v>
      </c>
      <c r="J135" s="19"/>
      <c r="K135" s="123"/>
      <c r="R135" s="40"/>
      <c r="AR135" s="8" t="s">
        <v>131</v>
      </c>
      <c r="AS135" s="8" t="s">
        <v>68</v>
      </c>
    </row>
    <row r="136" spans="2:63" s="1" customFormat="1" ht="37.9" customHeight="1">
      <c r="B136" s="19"/>
      <c r="C136" s="110" t="s">
        <v>148</v>
      </c>
      <c r="D136" s="110" t="s">
        <v>125</v>
      </c>
      <c r="E136" s="111" t="s">
        <v>1810</v>
      </c>
      <c r="F136" s="112" t="s">
        <v>1811</v>
      </c>
      <c r="G136" s="113" t="s">
        <v>1427</v>
      </c>
      <c r="H136" s="114">
        <v>14</v>
      </c>
      <c r="I136" s="112" t="s">
        <v>1</v>
      </c>
      <c r="J136" s="19"/>
      <c r="K136" s="115" t="s">
        <v>1</v>
      </c>
      <c r="L136" s="116" t="s">
        <v>27</v>
      </c>
      <c r="M136" s="117">
        <v>0</v>
      </c>
      <c r="N136" s="117">
        <f>M136*H136</f>
        <v>0</v>
      </c>
      <c r="O136" s="117">
        <v>0</v>
      </c>
      <c r="P136" s="117">
        <f>O136*H136</f>
        <v>0</v>
      </c>
      <c r="Q136" s="117">
        <v>0</v>
      </c>
      <c r="R136" s="118">
        <f>Q136*H136</f>
        <v>0</v>
      </c>
      <c r="AP136" s="119" t="s">
        <v>129</v>
      </c>
      <c r="AR136" s="119" t="s">
        <v>125</v>
      </c>
      <c r="AS136" s="119" t="s">
        <v>68</v>
      </c>
      <c r="AW136" s="8" t="s">
        <v>122</v>
      </c>
      <c r="BC136" s="120" t="e">
        <f>IF(L136="základní",#REF!,0)</f>
        <v>#REF!</v>
      </c>
      <c r="BD136" s="120">
        <f>IF(L136="snížená",#REF!,0)</f>
        <v>0</v>
      </c>
      <c r="BE136" s="120">
        <f>IF(L136="zákl. přenesená",#REF!,0)</f>
        <v>0</v>
      </c>
      <c r="BF136" s="120">
        <f>IF(L136="sníž. přenesená",#REF!,0)</f>
        <v>0</v>
      </c>
      <c r="BG136" s="120">
        <f>IF(L136="nulová",#REF!,0)</f>
        <v>0</v>
      </c>
      <c r="BH136" s="8" t="s">
        <v>68</v>
      </c>
      <c r="BI136" s="120" t="e">
        <f>ROUND(#REF!*H136,2)</f>
        <v>#REF!</v>
      </c>
      <c r="BJ136" s="8" t="s">
        <v>129</v>
      </c>
      <c r="BK136" s="119" t="s">
        <v>1812</v>
      </c>
    </row>
    <row r="137" spans="2:63" s="1" customFormat="1" ht="19.5">
      <c r="B137" s="19"/>
      <c r="D137" s="121" t="s">
        <v>131</v>
      </c>
      <c r="F137" s="122" t="s">
        <v>1811</v>
      </c>
      <c r="J137" s="19"/>
      <c r="K137" s="123"/>
      <c r="R137" s="40"/>
      <c r="AR137" s="8" t="s">
        <v>131</v>
      </c>
      <c r="AS137" s="8" t="s">
        <v>68</v>
      </c>
    </row>
    <row r="138" spans="2:63" s="1" customFormat="1" ht="24.2" customHeight="1">
      <c r="B138" s="19"/>
      <c r="C138" s="110" t="s">
        <v>156</v>
      </c>
      <c r="D138" s="110" t="s">
        <v>125</v>
      </c>
      <c r="E138" s="111" t="s">
        <v>1813</v>
      </c>
      <c r="F138" s="112" t="s">
        <v>1814</v>
      </c>
      <c r="G138" s="113" t="s">
        <v>134</v>
      </c>
      <c r="H138" s="114">
        <v>33</v>
      </c>
      <c r="I138" s="112" t="s">
        <v>151</v>
      </c>
      <c r="J138" s="19"/>
      <c r="K138" s="115" t="s">
        <v>1</v>
      </c>
      <c r="L138" s="116" t="s">
        <v>27</v>
      </c>
      <c r="M138" s="117">
        <v>0.78</v>
      </c>
      <c r="N138" s="117">
        <f>M138*H138</f>
        <v>25.740000000000002</v>
      </c>
      <c r="O138" s="117">
        <v>0</v>
      </c>
      <c r="P138" s="117">
        <f>O138*H138</f>
        <v>0</v>
      </c>
      <c r="Q138" s="117">
        <v>0</v>
      </c>
      <c r="R138" s="118">
        <f>Q138*H138</f>
        <v>0</v>
      </c>
      <c r="AP138" s="119" t="s">
        <v>129</v>
      </c>
      <c r="AR138" s="119" t="s">
        <v>125</v>
      </c>
      <c r="AS138" s="119" t="s">
        <v>68</v>
      </c>
      <c r="AW138" s="8" t="s">
        <v>122</v>
      </c>
      <c r="BC138" s="120" t="e">
        <f>IF(L138="základní",#REF!,0)</f>
        <v>#REF!</v>
      </c>
      <c r="BD138" s="120">
        <f>IF(L138="snížená",#REF!,0)</f>
        <v>0</v>
      </c>
      <c r="BE138" s="120">
        <f>IF(L138="zákl. přenesená",#REF!,0)</f>
        <v>0</v>
      </c>
      <c r="BF138" s="120">
        <f>IF(L138="sníž. přenesená",#REF!,0)</f>
        <v>0</v>
      </c>
      <c r="BG138" s="120">
        <f>IF(L138="nulová",#REF!,0)</f>
        <v>0</v>
      </c>
      <c r="BH138" s="8" t="s">
        <v>68</v>
      </c>
      <c r="BI138" s="120" t="e">
        <f>ROUND(#REF!*H138,2)</f>
        <v>#REF!</v>
      </c>
      <c r="BJ138" s="8" t="s">
        <v>129</v>
      </c>
      <c r="BK138" s="119" t="s">
        <v>1815</v>
      </c>
    </row>
    <row r="139" spans="2:63" s="1" customFormat="1" ht="19.5">
      <c r="B139" s="19"/>
      <c r="D139" s="121" t="s">
        <v>131</v>
      </c>
      <c r="F139" s="122" t="s">
        <v>1816</v>
      </c>
      <c r="J139" s="19"/>
      <c r="K139" s="123"/>
      <c r="R139" s="40"/>
      <c r="AR139" s="8" t="s">
        <v>131</v>
      </c>
      <c r="AS139" s="8" t="s">
        <v>68</v>
      </c>
    </row>
    <row r="140" spans="2:63" s="1" customFormat="1">
      <c r="B140" s="19"/>
      <c r="D140" s="125" t="s">
        <v>154</v>
      </c>
      <c r="F140" s="126" t="s">
        <v>1817</v>
      </c>
      <c r="J140" s="19"/>
      <c r="K140" s="123"/>
      <c r="R140" s="40"/>
      <c r="AR140" s="8" t="s">
        <v>154</v>
      </c>
      <c r="AS140" s="8" t="s">
        <v>68</v>
      </c>
    </row>
    <row r="141" spans="2:63" s="1" customFormat="1" ht="16.5" customHeight="1">
      <c r="B141" s="19"/>
      <c r="C141" s="110" t="s">
        <v>165</v>
      </c>
      <c r="D141" s="110" t="s">
        <v>125</v>
      </c>
      <c r="E141" s="111" t="s">
        <v>1818</v>
      </c>
      <c r="F141" s="112" t="s">
        <v>1819</v>
      </c>
      <c r="G141" s="113" t="s">
        <v>1427</v>
      </c>
      <c r="H141" s="114">
        <v>58</v>
      </c>
      <c r="I141" s="112" t="s">
        <v>1</v>
      </c>
      <c r="J141" s="19"/>
      <c r="K141" s="115" t="s">
        <v>1</v>
      </c>
      <c r="L141" s="116" t="s">
        <v>27</v>
      </c>
      <c r="M141" s="117">
        <v>0</v>
      </c>
      <c r="N141" s="117">
        <f>M141*H141</f>
        <v>0</v>
      </c>
      <c r="O141" s="117">
        <v>0</v>
      </c>
      <c r="P141" s="117">
        <f>O141*H141</f>
        <v>0</v>
      </c>
      <c r="Q141" s="117">
        <v>0</v>
      </c>
      <c r="R141" s="118">
        <f>Q141*H141</f>
        <v>0</v>
      </c>
      <c r="AP141" s="119" t="s">
        <v>129</v>
      </c>
      <c r="AR141" s="119" t="s">
        <v>125</v>
      </c>
      <c r="AS141" s="119" t="s">
        <v>68</v>
      </c>
      <c r="AW141" s="8" t="s">
        <v>122</v>
      </c>
      <c r="BC141" s="120" t="e">
        <f>IF(L141="základní",#REF!,0)</f>
        <v>#REF!</v>
      </c>
      <c r="BD141" s="120">
        <f>IF(L141="snížená",#REF!,0)</f>
        <v>0</v>
      </c>
      <c r="BE141" s="120">
        <f>IF(L141="zákl. přenesená",#REF!,0)</f>
        <v>0</v>
      </c>
      <c r="BF141" s="120">
        <f>IF(L141="sníž. přenesená",#REF!,0)</f>
        <v>0</v>
      </c>
      <c r="BG141" s="120">
        <f>IF(L141="nulová",#REF!,0)</f>
        <v>0</v>
      </c>
      <c r="BH141" s="8" t="s">
        <v>68</v>
      </c>
      <c r="BI141" s="120" t="e">
        <f>ROUND(#REF!*H141,2)</f>
        <v>#REF!</v>
      </c>
      <c r="BJ141" s="8" t="s">
        <v>129</v>
      </c>
      <c r="BK141" s="119" t="s">
        <v>1820</v>
      </c>
    </row>
    <row r="142" spans="2:63" s="1" customFormat="1">
      <c r="B142" s="19"/>
      <c r="D142" s="121" t="s">
        <v>131</v>
      </c>
      <c r="F142" s="122" t="s">
        <v>1819</v>
      </c>
      <c r="J142" s="19"/>
      <c r="K142" s="123"/>
      <c r="R142" s="40"/>
      <c r="AR142" s="8" t="s">
        <v>131</v>
      </c>
      <c r="AS142" s="8" t="s">
        <v>68</v>
      </c>
    </row>
    <row r="143" spans="2:63" s="1" customFormat="1" ht="16.5" customHeight="1">
      <c r="B143" s="19"/>
      <c r="C143" s="110" t="s">
        <v>136</v>
      </c>
      <c r="D143" s="110" t="s">
        <v>125</v>
      </c>
      <c r="E143" s="111" t="s">
        <v>1821</v>
      </c>
      <c r="F143" s="112" t="s">
        <v>1822</v>
      </c>
      <c r="G143" s="113" t="s">
        <v>159</v>
      </c>
      <c r="H143" s="114">
        <v>50</v>
      </c>
      <c r="I143" s="112" t="s">
        <v>1</v>
      </c>
      <c r="J143" s="19"/>
      <c r="K143" s="115" t="s">
        <v>1</v>
      </c>
      <c r="L143" s="116" t="s">
        <v>27</v>
      </c>
      <c r="M143" s="117">
        <v>0</v>
      </c>
      <c r="N143" s="117">
        <f>M143*H143</f>
        <v>0</v>
      </c>
      <c r="O143" s="117">
        <v>0</v>
      </c>
      <c r="P143" s="117">
        <f>O143*H143</f>
        <v>0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68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1823</v>
      </c>
    </row>
    <row r="144" spans="2:63" s="1" customFormat="1">
      <c r="B144" s="19"/>
      <c r="D144" s="121" t="s">
        <v>131</v>
      </c>
      <c r="F144" s="122" t="s">
        <v>1822</v>
      </c>
      <c r="J144" s="19"/>
      <c r="K144" s="123"/>
      <c r="R144" s="40"/>
      <c r="AR144" s="8" t="s">
        <v>131</v>
      </c>
      <c r="AS144" s="8" t="s">
        <v>68</v>
      </c>
    </row>
    <row r="145" spans="2:63" s="1" customFormat="1" ht="16.5" customHeight="1">
      <c r="B145" s="19"/>
      <c r="C145" s="110" t="s">
        <v>177</v>
      </c>
      <c r="D145" s="110" t="s">
        <v>125</v>
      </c>
      <c r="E145" s="111" t="s">
        <v>1824</v>
      </c>
      <c r="F145" s="112" t="s">
        <v>1825</v>
      </c>
      <c r="G145" s="113" t="s">
        <v>159</v>
      </c>
      <c r="H145" s="114">
        <v>174</v>
      </c>
      <c r="I145" s="112" t="s">
        <v>1</v>
      </c>
      <c r="J145" s="19"/>
      <c r="K145" s="115" t="s">
        <v>1</v>
      </c>
      <c r="L145" s="116" t="s">
        <v>27</v>
      </c>
      <c r="M145" s="117">
        <v>0</v>
      </c>
      <c r="N145" s="117">
        <f>M145*H145</f>
        <v>0</v>
      </c>
      <c r="O145" s="117">
        <v>0</v>
      </c>
      <c r="P145" s="117">
        <f>O145*H145</f>
        <v>0</v>
      </c>
      <c r="Q145" s="117">
        <v>0</v>
      </c>
      <c r="R145" s="118">
        <f>Q145*H145</f>
        <v>0</v>
      </c>
      <c r="AP145" s="119" t="s">
        <v>129</v>
      </c>
      <c r="AR145" s="119" t="s">
        <v>125</v>
      </c>
      <c r="AS145" s="119" t="s">
        <v>68</v>
      </c>
      <c r="AW145" s="8" t="s">
        <v>122</v>
      </c>
      <c r="BC145" s="120" t="e">
        <f>IF(L145="základní",#REF!,0)</f>
        <v>#REF!</v>
      </c>
      <c r="BD145" s="120">
        <f>IF(L145="snížená",#REF!,0)</f>
        <v>0</v>
      </c>
      <c r="BE145" s="120">
        <f>IF(L145="zákl. přenesená",#REF!,0)</f>
        <v>0</v>
      </c>
      <c r="BF145" s="120">
        <f>IF(L145="sníž. přenesená",#REF!,0)</f>
        <v>0</v>
      </c>
      <c r="BG145" s="120">
        <f>IF(L145="nulová",#REF!,0)</f>
        <v>0</v>
      </c>
      <c r="BH145" s="8" t="s">
        <v>68</v>
      </c>
      <c r="BI145" s="120" t="e">
        <f>ROUND(#REF!*H145,2)</f>
        <v>#REF!</v>
      </c>
      <c r="BJ145" s="8" t="s">
        <v>129</v>
      </c>
      <c r="BK145" s="119" t="s">
        <v>1826</v>
      </c>
    </row>
    <row r="146" spans="2:63" s="1" customFormat="1">
      <c r="B146" s="19"/>
      <c r="D146" s="121" t="s">
        <v>131</v>
      </c>
      <c r="F146" s="122" t="s">
        <v>1825</v>
      </c>
      <c r="J146" s="19"/>
      <c r="K146" s="123"/>
      <c r="R146" s="40"/>
      <c r="AR146" s="8" t="s">
        <v>131</v>
      </c>
      <c r="AS146" s="8" t="s">
        <v>68</v>
      </c>
    </row>
    <row r="147" spans="2:63" s="1" customFormat="1" ht="16.5" customHeight="1">
      <c r="B147" s="19"/>
      <c r="C147" s="110" t="s">
        <v>183</v>
      </c>
      <c r="D147" s="110" t="s">
        <v>125</v>
      </c>
      <c r="E147" s="111" t="s">
        <v>1827</v>
      </c>
      <c r="F147" s="112" t="s">
        <v>1828</v>
      </c>
      <c r="G147" s="113" t="s">
        <v>159</v>
      </c>
      <c r="H147" s="114">
        <v>744</v>
      </c>
      <c r="I147" s="112" t="s">
        <v>1</v>
      </c>
      <c r="J147" s="19"/>
      <c r="K147" s="115" t="s">
        <v>1</v>
      </c>
      <c r="L147" s="116" t="s">
        <v>27</v>
      </c>
      <c r="M147" s="117">
        <v>0</v>
      </c>
      <c r="N147" s="117">
        <f>M147*H147</f>
        <v>0</v>
      </c>
      <c r="O147" s="117">
        <v>0</v>
      </c>
      <c r="P147" s="117">
        <f>O147*H147</f>
        <v>0</v>
      </c>
      <c r="Q147" s="117">
        <v>0</v>
      </c>
      <c r="R147" s="118">
        <f>Q147*H147</f>
        <v>0</v>
      </c>
      <c r="AP147" s="119" t="s">
        <v>129</v>
      </c>
      <c r="AR147" s="119" t="s">
        <v>125</v>
      </c>
      <c r="AS147" s="119" t="s">
        <v>68</v>
      </c>
      <c r="AW147" s="8" t="s">
        <v>122</v>
      </c>
      <c r="BC147" s="120" t="e">
        <f>IF(L147="základní",#REF!,0)</f>
        <v>#REF!</v>
      </c>
      <c r="BD147" s="120">
        <f>IF(L147="snížená",#REF!,0)</f>
        <v>0</v>
      </c>
      <c r="BE147" s="120">
        <f>IF(L147="zákl. přenesená",#REF!,0)</f>
        <v>0</v>
      </c>
      <c r="BF147" s="120">
        <f>IF(L147="sníž. přenesená",#REF!,0)</f>
        <v>0</v>
      </c>
      <c r="BG147" s="120">
        <f>IF(L147="nulová",#REF!,0)</f>
        <v>0</v>
      </c>
      <c r="BH147" s="8" t="s">
        <v>68</v>
      </c>
      <c r="BI147" s="120" t="e">
        <f>ROUND(#REF!*H147,2)</f>
        <v>#REF!</v>
      </c>
      <c r="BJ147" s="8" t="s">
        <v>129</v>
      </c>
      <c r="BK147" s="119" t="s">
        <v>1829</v>
      </c>
    </row>
    <row r="148" spans="2:63" s="1" customFormat="1">
      <c r="B148" s="19"/>
      <c r="D148" s="121" t="s">
        <v>131</v>
      </c>
      <c r="F148" s="122" t="s">
        <v>1828</v>
      </c>
      <c r="J148" s="19"/>
      <c r="K148" s="123"/>
      <c r="R148" s="40"/>
      <c r="AR148" s="8" t="s">
        <v>131</v>
      </c>
      <c r="AS148" s="8" t="s">
        <v>68</v>
      </c>
    </row>
    <row r="149" spans="2:63" s="1" customFormat="1" ht="16.5" customHeight="1">
      <c r="B149" s="19"/>
      <c r="C149" s="110" t="s">
        <v>188</v>
      </c>
      <c r="D149" s="110" t="s">
        <v>125</v>
      </c>
      <c r="E149" s="111" t="s">
        <v>1830</v>
      </c>
      <c r="F149" s="112" t="s">
        <v>1831</v>
      </c>
      <c r="G149" s="113" t="s">
        <v>159</v>
      </c>
      <c r="H149" s="114">
        <v>514</v>
      </c>
      <c r="I149" s="112" t="s">
        <v>1</v>
      </c>
      <c r="J149" s="19"/>
      <c r="K149" s="115" t="s">
        <v>1</v>
      </c>
      <c r="L149" s="116" t="s">
        <v>27</v>
      </c>
      <c r="M149" s="117">
        <v>0</v>
      </c>
      <c r="N149" s="117">
        <f>M149*H149</f>
        <v>0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68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1832</v>
      </c>
    </row>
    <row r="150" spans="2:63" s="1" customFormat="1">
      <c r="B150" s="19"/>
      <c r="D150" s="121" t="s">
        <v>131</v>
      </c>
      <c r="F150" s="122" t="s">
        <v>1831</v>
      </c>
      <c r="J150" s="19"/>
      <c r="K150" s="123"/>
      <c r="R150" s="40"/>
      <c r="AR150" s="8" t="s">
        <v>131</v>
      </c>
      <c r="AS150" s="8" t="s">
        <v>68</v>
      </c>
    </row>
    <row r="151" spans="2:63" s="1" customFormat="1" ht="16.5" customHeight="1">
      <c r="B151" s="19"/>
      <c r="C151" s="110" t="s">
        <v>194</v>
      </c>
      <c r="D151" s="110" t="s">
        <v>125</v>
      </c>
      <c r="E151" s="111" t="s">
        <v>1833</v>
      </c>
      <c r="F151" s="112" t="s">
        <v>1834</v>
      </c>
      <c r="G151" s="113" t="s">
        <v>159</v>
      </c>
      <c r="H151" s="114">
        <v>885</v>
      </c>
      <c r="I151" s="112" t="s">
        <v>1</v>
      </c>
      <c r="J151" s="19"/>
      <c r="K151" s="115" t="s">
        <v>1</v>
      </c>
      <c r="L151" s="116" t="s">
        <v>27</v>
      </c>
      <c r="M151" s="117">
        <v>0</v>
      </c>
      <c r="N151" s="117">
        <f>M151*H151</f>
        <v>0</v>
      </c>
      <c r="O151" s="117">
        <v>0</v>
      </c>
      <c r="P151" s="117">
        <f>O151*H151</f>
        <v>0</v>
      </c>
      <c r="Q151" s="117">
        <v>0</v>
      </c>
      <c r="R151" s="118">
        <f>Q151*H151</f>
        <v>0</v>
      </c>
      <c r="AP151" s="119" t="s">
        <v>129</v>
      </c>
      <c r="AR151" s="119" t="s">
        <v>125</v>
      </c>
      <c r="AS151" s="119" t="s">
        <v>68</v>
      </c>
      <c r="AW151" s="8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8" t="s">
        <v>68</v>
      </c>
      <c r="BI151" s="120" t="e">
        <f>ROUND(#REF!*H151,2)</f>
        <v>#REF!</v>
      </c>
      <c r="BJ151" s="8" t="s">
        <v>129</v>
      </c>
      <c r="BK151" s="119" t="s">
        <v>1835</v>
      </c>
    </row>
    <row r="152" spans="2:63" s="1" customFormat="1">
      <c r="B152" s="19"/>
      <c r="D152" s="121" t="s">
        <v>131</v>
      </c>
      <c r="F152" s="122" t="s">
        <v>1834</v>
      </c>
      <c r="J152" s="19"/>
      <c r="K152" s="123"/>
      <c r="R152" s="40"/>
      <c r="AR152" s="8" t="s">
        <v>131</v>
      </c>
      <c r="AS152" s="8" t="s">
        <v>68</v>
      </c>
    </row>
    <row r="153" spans="2:63" s="1" customFormat="1" ht="24.2" customHeight="1">
      <c r="B153" s="19"/>
      <c r="C153" s="110" t="s">
        <v>200</v>
      </c>
      <c r="D153" s="110" t="s">
        <v>125</v>
      </c>
      <c r="E153" s="111" t="s">
        <v>1836</v>
      </c>
      <c r="F153" s="112" t="s">
        <v>1837</v>
      </c>
      <c r="G153" s="113" t="s">
        <v>159</v>
      </c>
      <c r="H153" s="114">
        <v>107</v>
      </c>
      <c r="I153" s="112" t="s">
        <v>1</v>
      </c>
      <c r="J153" s="19"/>
      <c r="K153" s="115" t="s">
        <v>1</v>
      </c>
      <c r="L153" s="116" t="s">
        <v>27</v>
      </c>
      <c r="M153" s="117">
        <v>0</v>
      </c>
      <c r="N153" s="117">
        <f>M153*H153</f>
        <v>0</v>
      </c>
      <c r="O153" s="117">
        <v>0</v>
      </c>
      <c r="P153" s="117">
        <f>O153*H153</f>
        <v>0</v>
      </c>
      <c r="Q153" s="117">
        <v>0</v>
      </c>
      <c r="R153" s="118">
        <f>Q153*H153</f>
        <v>0</v>
      </c>
      <c r="AP153" s="119" t="s">
        <v>129</v>
      </c>
      <c r="AR153" s="119" t="s">
        <v>125</v>
      </c>
      <c r="AS153" s="119" t="s">
        <v>68</v>
      </c>
      <c r="AW153" s="8" t="s">
        <v>122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8" t="s">
        <v>68</v>
      </c>
      <c r="BI153" s="120" t="e">
        <f>ROUND(#REF!*H153,2)</f>
        <v>#REF!</v>
      </c>
      <c r="BJ153" s="8" t="s">
        <v>129</v>
      </c>
      <c r="BK153" s="119" t="s">
        <v>1838</v>
      </c>
    </row>
    <row r="154" spans="2:63" s="1" customFormat="1">
      <c r="B154" s="19"/>
      <c r="D154" s="121" t="s">
        <v>131</v>
      </c>
      <c r="F154" s="122" t="s">
        <v>1837</v>
      </c>
      <c r="J154" s="19"/>
      <c r="K154" s="123"/>
      <c r="R154" s="40"/>
      <c r="AR154" s="8" t="s">
        <v>131</v>
      </c>
      <c r="AS154" s="8" t="s">
        <v>68</v>
      </c>
    </row>
    <row r="155" spans="2:63" s="1" customFormat="1" ht="24.2" customHeight="1">
      <c r="B155" s="19"/>
      <c r="C155" s="110" t="s">
        <v>7</v>
      </c>
      <c r="D155" s="110" t="s">
        <v>125</v>
      </c>
      <c r="E155" s="111" t="s">
        <v>1839</v>
      </c>
      <c r="F155" s="112" t="s">
        <v>1840</v>
      </c>
      <c r="G155" s="113" t="s">
        <v>159</v>
      </c>
      <c r="H155" s="114">
        <v>174</v>
      </c>
      <c r="I155" s="112" t="s">
        <v>1</v>
      </c>
      <c r="J155" s="19"/>
      <c r="K155" s="115" t="s">
        <v>1</v>
      </c>
      <c r="L155" s="116" t="s">
        <v>27</v>
      </c>
      <c r="M155" s="117">
        <v>0</v>
      </c>
      <c r="N155" s="117">
        <f>M155*H155</f>
        <v>0</v>
      </c>
      <c r="O155" s="117">
        <v>0</v>
      </c>
      <c r="P155" s="117">
        <f>O155*H155</f>
        <v>0</v>
      </c>
      <c r="Q155" s="117">
        <v>0</v>
      </c>
      <c r="R155" s="118">
        <f>Q155*H155</f>
        <v>0</v>
      </c>
      <c r="AP155" s="119" t="s">
        <v>129</v>
      </c>
      <c r="AR155" s="119" t="s">
        <v>125</v>
      </c>
      <c r="AS155" s="119" t="s">
        <v>68</v>
      </c>
      <c r="AW155" s="8" t="s">
        <v>122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8" t="s">
        <v>68</v>
      </c>
      <c r="BI155" s="120" t="e">
        <f>ROUND(#REF!*H155,2)</f>
        <v>#REF!</v>
      </c>
      <c r="BJ155" s="8" t="s">
        <v>129</v>
      </c>
      <c r="BK155" s="119" t="s">
        <v>1841</v>
      </c>
    </row>
    <row r="156" spans="2:63" s="1" customFormat="1">
      <c r="B156" s="19"/>
      <c r="D156" s="121" t="s">
        <v>131</v>
      </c>
      <c r="F156" s="122" t="s">
        <v>1840</v>
      </c>
      <c r="J156" s="19"/>
      <c r="K156" s="123"/>
      <c r="R156" s="40"/>
      <c r="AR156" s="8" t="s">
        <v>131</v>
      </c>
      <c r="AS156" s="8" t="s">
        <v>68</v>
      </c>
    </row>
    <row r="157" spans="2:63" s="1" customFormat="1" ht="21.75" customHeight="1">
      <c r="B157" s="19"/>
      <c r="C157" s="110" t="s">
        <v>217</v>
      </c>
      <c r="D157" s="110" t="s">
        <v>125</v>
      </c>
      <c r="E157" s="111" t="s">
        <v>1842</v>
      </c>
      <c r="F157" s="112" t="s">
        <v>1843</v>
      </c>
      <c r="G157" s="113" t="s">
        <v>159</v>
      </c>
      <c r="H157" s="114">
        <v>2142</v>
      </c>
      <c r="I157" s="112" t="s">
        <v>1</v>
      </c>
      <c r="J157" s="19"/>
      <c r="K157" s="115" t="s">
        <v>1</v>
      </c>
      <c r="L157" s="116" t="s">
        <v>27</v>
      </c>
      <c r="M157" s="117">
        <v>0</v>
      </c>
      <c r="N157" s="117">
        <f>M157*H157</f>
        <v>0</v>
      </c>
      <c r="O157" s="117">
        <v>0</v>
      </c>
      <c r="P157" s="117">
        <f>O157*H157</f>
        <v>0</v>
      </c>
      <c r="Q157" s="117">
        <v>0</v>
      </c>
      <c r="R157" s="118">
        <f>Q157*H157</f>
        <v>0</v>
      </c>
      <c r="AP157" s="119" t="s">
        <v>129</v>
      </c>
      <c r="AR157" s="119" t="s">
        <v>125</v>
      </c>
      <c r="AS157" s="119" t="s">
        <v>68</v>
      </c>
      <c r="AW157" s="8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8" t="s">
        <v>68</v>
      </c>
      <c r="BI157" s="120" t="e">
        <f>ROUND(#REF!*H157,2)</f>
        <v>#REF!</v>
      </c>
      <c r="BJ157" s="8" t="s">
        <v>129</v>
      </c>
      <c r="BK157" s="119" t="s">
        <v>1844</v>
      </c>
    </row>
    <row r="158" spans="2:63" s="1" customFormat="1">
      <c r="B158" s="19"/>
      <c r="D158" s="121" t="s">
        <v>131</v>
      </c>
      <c r="F158" s="122" t="s">
        <v>1843</v>
      </c>
      <c r="J158" s="19"/>
      <c r="K158" s="123"/>
      <c r="R158" s="40"/>
      <c r="AR158" s="8" t="s">
        <v>131</v>
      </c>
      <c r="AS158" s="8" t="s">
        <v>68</v>
      </c>
    </row>
    <row r="159" spans="2:63" s="1" customFormat="1" ht="24.2" customHeight="1">
      <c r="B159" s="19"/>
      <c r="C159" s="110" t="s">
        <v>223</v>
      </c>
      <c r="D159" s="110" t="s">
        <v>125</v>
      </c>
      <c r="E159" s="111" t="s">
        <v>1845</v>
      </c>
      <c r="F159" s="112" t="s">
        <v>1846</v>
      </c>
      <c r="G159" s="113" t="s">
        <v>134</v>
      </c>
      <c r="H159" s="114">
        <v>178</v>
      </c>
      <c r="I159" s="112" t="s">
        <v>151</v>
      </c>
      <c r="J159" s="19"/>
      <c r="K159" s="115" t="s">
        <v>1</v>
      </c>
      <c r="L159" s="116" t="s">
        <v>27</v>
      </c>
      <c r="M159" s="117">
        <v>5.0999999999999997E-2</v>
      </c>
      <c r="N159" s="117">
        <f>M159*H159</f>
        <v>9.0779999999999994</v>
      </c>
      <c r="O159" s="117">
        <v>0</v>
      </c>
      <c r="P159" s="117">
        <f>O159*H159</f>
        <v>0</v>
      </c>
      <c r="Q159" s="117">
        <v>0</v>
      </c>
      <c r="R159" s="118">
        <f>Q159*H159</f>
        <v>0</v>
      </c>
      <c r="AP159" s="119" t="s">
        <v>129</v>
      </c>
      <c r="AR159" s="119" t="s">
        <v>125</v>
      </c>
      <c r="AS159" s="119" t="s">
        <v>68</v>
      </c>
      <c r="AW159" s="8" t="s">
        <v>122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8" t="s">
        <v>68</v>
      </c>
      <c r="BI159" s="120" t="e">
        <f>ROUND(#REF!*H159,2)</f>
        <v>#REF!</v>
      </c>
      <c r="BJ159" s="8" t="s">
        <v>129</v>
      </c>
      <c r="BK159" s="119" t="s">
        <v>1847</v>
      </c>
    </row>
    <row r="160" spans="2:63" s="1" customFormat="1" ht="19.5">
      <c r="B160" s="19"/>
      <c r="D160" s="121" t="s">
        <v>131</v>
      </c>
      <c r="F160" s="122" t="s">
        <v>1848</v>
      </c>
      <c r="J160" s="19"/>
      <c r="K160" s="123"/>
      <c r="R160" s="40"/>
      <c r="AR160" s="8" t="s">
        <v>131</v>
      </c>
      <c r="AS160" s="8" t="s">
        <v>68</v>
      </c>
    </row>
    <row r="161" spans="2:63" s="1" customFormat="1">
      <c r="B161" s="19"/>
      <c r="D161" s="125" t="s">
        <v>154</v>
      </c>
      <c r="F161" s="126" t="s">
        <v>1849</v>
      </c>
      <c r="J161" s="19"/>
      <c r="K161" s="123"/>
      <c r="R161" s="40"/>
      <c r="AR161" s="8" t="s">
        <v>154</v>
      </c>
      <c r="AS161" s="8" t="s">
        <v>68</v>
      </c>
    </row>
    <row r="162" spans="2:63" s="1" customFormat="1" ht="24.2" customHeight="1">
      <c r="B162" s="19"/>
      <c r="C162" s="110" t="s">
        <v>229</v>
      </c>
      <c r="D162" s="110" t="s">
        <v>125</v>
      </c>
      <c r="E162" s="111" t="s">
        <v>1850</v>
      </c>
      <c r="F162" s="112" t="s">
        <v>1851</v>
      </c>
      <c r="G162" s="113" t="s">
        <v>134</v>
      </c>
      <c r="H162" s="114">
        <v>122</v>
      </c>
      <c r="I162" s="112" t="s">
        <v>151</v>
      </c>
      <c r="J162" s="19"/>
      <c r="K162" s="115" t="s">
        <v>1</v>
      </c>
      <c r="L162" s="116" t="s">
        <v>27</v>
      </c>
      <c r="M162" s="117">
        <v>0.127</v>
      </c>
      <c r="N162" s="117">
        <f>M162*H162</f>
        <v>15.494</v>
      </c>
      <c r="O162" s="117">
        <v>0</v>
      </c>
      <c r="P162" s="117">
        <f>O162*H162</f>
        <v>0</v>
      </c>
      <c r="Q162" s="117">
        <v>0</v>
      </c>
      <c r="R162" s="118">
        <f>Q162*H162</f>
        <v>0</v>
      </c>
      <c r="AP162" s="119" t="s">
        <v>129</v>
      </c>
      <c r="AR162" s="119" t="s">
        <v>125</v>
      </c>
      <c r="AS162" s="119" t="s">
        <v>68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1852</v>
      </c>
    </row>
    <row r="163" spans="2:63" s="1" customFormat="1" ht="19.5">
      <c r="B163" s="19"/>
      <c r="D163" s="121" t="s">
        <v>131</v>
      </c>
      <c r="F163" s="122" t="s">
        <v>1853</v>
      </c>
      <c r="J163" s="19"/>
      <c r="K163" s="123"/>
      <c r="R163" s="40"/>
      <c r="AR163" s="8" t="s">
        <v>131</v>
      </c>
      <c r="AS163" s="8" t="s">
        <v>68</v>
      </c>
    </row>
    <row r="164" spans="2:63" s="1" customFormat="1">
      <c r="B164" s="19"/>
      <c r="D164" s="125" t="s">
        <v>154</v>
      </c>
      <c r="F164" s="126" t="s">
        <v>1854</v>
      </c>
      <c r="J164" s="19"/>
      <c r="K164" s="123"/>
      <c r="R164" s="40"/>
      <c r="AR164" s="8" t="s">
        <v>154</v>
      </c>
      <c r="AS164" s="8" t="s">
        <v>68</v>
      </c>
    </row>
    <row r="165" spans="2:63" s="1" customFormat="1" ht="37.9" customHeight="1">
      <c r="B165" s="19"/>
      <c r="C165" s="110" t="s">
        <v>235</v>
      </c>
      <c r="D165" s="110" t="s">
        <v>125</v>
      </c>
      <c r="E165" s="111" t="s">
        <v>1855</v>
      </c>
      <c r="F165" s="112" t="s">
        <v>1856</v>
      </c>
      <c r="G165" s="113" t="s">
        <v>134</v>
      </c>
      <c r="H165" s="114">
        <v>141</v>
      </c>
      <c r="I165" s="112" t="s">
        <v>151</v>
      </c>
      <c r="J165" s="19"/>
      <c r="K165" s="115" t="s">
        <v>1</v>
      </c>
      <c r="L165" s="116" t="s">
        <v>27</v>
      </c>
      <c r="M165" s="117">
        <v>0.13700000000000001</v>
      </c>
      <c r="N165" s="117">
        <f>M165*H165</f>
        <v>19.317</v>
      </c>
      <c r="O165" s="117">
        <v>0</v>
      </c>
      <c r="P165" s="117">
        <f>O165*H165</f>
        <v>0</v>
      </c>
      <c r="Q165" s="117">
        <v>0</v>
      </c>
      <c r="R165" s="118">
        <f>Q165*H165</f>
        <v>0</v>
      </c>
      <c r="AP165" s="119" t="s">
        <v>129</v>
      </c>
      <c r="AR165" s="119" t="s">
        <v>125</v>
      </c>
      <c r="AS165" s="119" t="s">
        <v>68</v>
      </c>
      <c r="AW165" s="8" t="s">
        <v>122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8" t="s">
        <v>68</v>
      </c>
      <c r="BI165" s="120" t="e">
        <f>ROUND(#REF!*H165,2)</f>
        <v>#REF!</v>
      </c>
      <c r="BJ165" s="8" t="s">
        <v>129</v>
      </c>
      <c r="BK165" s="119" t="s">
        <v>1857</v>
      </c>
    </row>
    <row r="166" spans="2:63" s="1" customFormat="1" ht="19.5">
      <c r="B166" s="19"/>
      <c r="D166" s="121" t="s">
        <v>131</v>
      </c>
      <c r="F166" s="122" t="s">
        <v>1858</v>
      </c>
      <c r="J166" s="19"/>
      <c r="K166" s="123"/>
      <c r="R166" s="40"/>
      <c r="AR166" s="8" t="s">
        <v>131</v>
      </c>
      <c r="AS166" s="8" t="s">
        <v>68</v>
      </c>
    </row>
    <row r="167" spans="2:63" s="1" customFormat="1">
      <c r="B167" s="19"/>
      <c r="D167" s="125" t="s">
        <v>154</v>
      </c>
      <c r="F167" s="126" t="s">
        <v>1859</v>
      </c>
      <c r="J167" s="19"/>
      <c r="K167" s="123"/>
      <c r="R167" s="40"/>
      <c r="AR167" s="8" t="s">
        <v>154</v>
      </c>
      <c r="AS167" s="8" t="s">
        <v>68</v>
      </c>
    </row>
    <row r="168" spans="2:63" s="1" customFormat="1" ht="66.75" customHeight="1">
      <c r="B168" s="19"/>
      <c r="C168" s="110" t="s">
        <v>241</v>
      </c>
      <c r="D168" s="110" t="s">
        <v>125</v>
      </c>
      <c r="E168" s="111" t="s">
        <v>1860</v>
      </c>
      <c r="F168" s="112" t="s">
        <v>1861</v>
      </c>
      <c r="G168" s="113" t="s">
        <v>1427</v>
      </c>
      <c r="H168" s="114">
        <v>7</v>
      </c>
      <c r="I168" s="112" t="s">
        <v>1</v>
      </c>
      <c r="J168" s="19"/>
      <c r="K168" s="115" t="s">
        <v>1</v>
      </c>
      <c r="L168" s="116" t="s">
        <v>27</v>
      </c>
      <c r="M168" s="117">
        <v>0</v>
      </c>
      <c r="N168" s="117">
        <f>M168*H168</f>
        <v>0</v>
      </c>
      <c r="O168" s="117">
        <v>0</v>
      </c>
      <c r="P168" s="117">
        <f>O168*H168</f>
        <v>0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68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1862</v>
      </c>
    </row>
    <row r="169" spans="2:63" s="1" customFormat="1" ht="39">
      <c r="B169" s="19"/>
      <c r="D169" s="121" t="s">
        <v>131</v>
      </c>
      <c r="F169" s="122" t="s">
        <v>1861</v>
      </c>
      <c r="J169" s="19"/>
      <c r="K169" s="123"/>
      <c r="R169" s="40"/>
      <c r="AR169" s="8" t="s">
        <v>131</v>
      </c>
      <c r="AS169" s="8" t="s">
        <v>68</v>
      </c>
    </row>
    <row r="170" spans="2:63" s="1" customFormat="1" ht="66.75" customHeight="1">
      <c r="B170" s="19"/>
      <c r="C170" s="110" t="s">
        <v>6</v>
      </c>
      <c r="D170" s="110" t="s">
        <v>125</v>
      </c>
      <c r="E170" s="111" t="s">
        <v>1863</v>
      </c>
      <c r="F170" s="112" t="s">
        <v>1864</v>
      </c>
      <c r="G170" s="113" t="s">
        <v>1427</v>
      </c>
      <c r="H170" s="114">
        <v>14</v>
      </c>
      <c r="I170" s="112" t="s">
        <v>1</v>
      </c>
      <c r="J170" s="19"/>
      <c r="K170" s="115" t="s">
        <v>1</v>
      </c>
      <c r="L170" s="116" t="s">
        <v>27</v>
      </c>
      <c r="M170" s="117">
        <v>0</v>
      </c>
      <c r="N170" s="117">
        <f>M170*H170</f>
        <v>0</v>
      </c>
      <c r="O170" s="117">
        <v>0</v>
      </c>
      <c r="P170" s="117">
        <f>O170*H170</f>
        <v>0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68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1865</v>
      </c>
    </row>
    <row r="171" spans="2:63" s="1" customFormat="1" ht="39">
      <c r="B171" s="19"/>
      <c r="D171" s="121" t="s">
        <v>131</v>
      </c>
      <c r="F171" s="122" t="s">
        <v>1864</v>
      </c>
      <c r="J171" s="19"/>
      <c r="K171" s="123"/>
      <c r="R171" s="40"/>
      <c r="AR171" s="8" t="s">
        <v>131</v>
      </c>
      <c r="AS171" s="8" t="s">
        <v>68</v>
      </c>
    </row>
    <row r="172" spans="2:63" s="1" customFormat="1" ht="24.2" customHeight="1">
      <c r="B172" s="19"/>
      <c r="C172" s="110" t="s">
        <v>251</v>
      </c>
      <c r="D172" s="110" t="s">
        <v>125</v>
      </c>
      <c r="E172" s="111" t="s">
        <v>1866</v>
      </c>
      <c r="F172" s="112" t="s">
        <v>1867</v>
      </c>
      <c r="G172" s="113" t="s">
        <v>159</v>
      </c>
      <c r="H172" s="114">
        <v>177</v>
      </c>
      <c r="I172" s="112" t="s">
        <v>1</v>
      </c>
      <c r="J172" s="19"/>
      <c r="K172" s="115" t="s">
        <v>1</v>
      </c>
      <c r="L172" s="116" t="s">
        <v>27</v>
      </c>
      <c r="M172" s="117">
        <v>0</v>
      </c>
      <c r="N172" s="117">
        <f>M172*H172</f>
        <v>0</v>
      </c>
      <c r="O172" s="117">
        <v>0</v>
      </c>
      <c r="P172" s="117">
        <f>O172*H172</f>
        <v>0</v>
      </c>
      <c r="Q172" s="117">
        <v>0</v>
      </c>
      <c r="R172" s="118">
        <f>Q172*H172</f>
        <v>0</v>
      </c>
      <c r="AP172" s="119" t="s">
        <v>129</v>
      </c>
      <c r="AR172" s="119" t="s">
        <v>125</v>
      </c>
      <c r="AS172" s="119" t="s">
        <v>68</v>
      </c>
      <c r="AW172" s="8" t="s">
        <v>122</v>
      </c>
      <c r="BC172" s="120" t="e">
        <f>IF(L172="základní",#REF!,0)</f>
        <v>#REF!</v>
      </c>
      <c r="BD172" s="120">
        <f>IF(L172="snížená",#REF!,0)</f>
        <v>0</v>
      </c>
      <c r="BE172" s="120">
        <f>IF(L172="zákl. přenesená",#REF!,0)</f>
        <v>0</v>
      </c>
      <c r="BF172" s="120">
        <f>IF(L172="sníž. přenesená",#REF!,0)</f>
        <v>0</v>
      </c>
      <c r="BG172" s="120">
        <f>IF(L172="nulová",#REF!,0)</f>
        <v>0</v>
      </c>
      <c r="BH172" s="8" t="s">
        <v>68</v>
      </c>
      <c r="BI172" s="120" t="e">
        <f>ROUND(#REF!*H172,2)</f>
        <v>#REF!</v>
      </c>
      <c r="BJ172" s="8" t="s">
        <v>129</v>
      </c>
      <c r="BK172" s="119" t="s">
        <v>1868</v>
      </c>
    </row>
    <row r="173" spans="2:63" s="1" customFormat="1" ht="19.5">
      <c r="B173" s="19"/>
      <c r="D173" s="121" t="s">
        <v>131</v>
      </c>
      <c r="F173" s="122" t="s">
        <v>1867</v>
      </c>
      <c r="J173" s="19"/>
      <c r="K173" s="123"/>
      <c r="R173" s="40"/>
      <c r="AR173" s="8" t="s">
        <v>131</v>
      </c>
      <c r="AS173" s="8" t="s">
        <v>68</v>
      </c>
    </row>
    <row r="174" spans="2:63" s="1" customFormat="1" ht="24.2" customHeight="1">
      <c r="B174" s="19"/>
      <c r="C174" s="110" t="s">
        <v>257</v>
      </c>
      <c r="D174" s="110" t="s">
        <v>125</v>
      </c>
      <c r="E174" s="111" t="s">
        <v>1869</v>
      </c>
      <c r="F174" s="112" t="s">
        <v>1870</v>
      </c>
      <c r="G174" s="113" t="s">
        <v>159</v>
      </c>
      <c r="H174" s="114">
        <v>177</v>
      </c>
      <c r="I174" s="112" t="s">
        <v>270</v>
      </c>
      <c r="J174" s="19"/>
      <c r="K174" s="115" t="s">
        <v>1</v>
      </c>
      <c r="L174" s="116" t="s">
        <v>27</v>
      </c>
      <c r="M174" s="117">
        <v>0.1</v>
      </c>
      <c r="N174" s="117">
        <f>M174*H174</f>
        <v>17.7</v>
      </c>
      <c r="O174" s="117">
        <v>0</v>
      </c>
      <c r="P174" s="117">
        <f>O174*H174</f>
        <v>0</v>
      </c>
      <c r="Q174" s="117">
        <v>0</v>
      </c>
      <c r="R174" s="118">
        <f>Q174*H174</f>
        <v>0</v>
      </c>
      <c r="AP174" s="119" t="s">
        <v>129</v>
      </c>
      <c r="AR174" s="119" t="s">
        <v>125</v>
      </c>
      <c r="AS174" s="119" t="s">
        <v>68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1871</v>
      </c>
    </row>
    <row r="175" spans="2:63" s="1" customFormat="1" ht="19.5">
      <c r="B175" s="19"/>
      <c r="D175" s="121" t="s">
        <v>131</v>
      </c>
      <c r="F175" s="122" t="s">
        <v>1872</v>
      </c>
      <c r="J175" s="19"/>
      <c r="K175" s="123"/>
      <c r="R175" s="40"/>
      <c r="AR175" s="8" t="s">
        <v>131</v>
      </c>
      <c r="AS175" s="8" t="s">
        <v>68</v>
      </c>
    </row>
    <row r="176" spans="2:63" s="1" customFormat="1">
      <c r="B176" s="19"/>
      <c r="D176" s="125" t="s">
        <v>154</v>
      </c>
      <c r="F176" s="126" t="s">
        <v>1873</v>
      </c>
      <c r="J176" s="19"/>
      <c r="K176" s="123"/>
      <c r="R176" s="40"/>
      <c r="AR176" s="8" t="s">
        <v>154</v>
      </c>
      <c r="AS176" s="8" t="s">
        <v>68</v>
      </c>
    </row>
    <row r="177" spans="2:63" s="100" customFormat="1" ht="25.9" customHeight="1">
      <c r="B177" s="101"/>
      <c r="D177" s="102" t="s">
        <v>59</v>
      </c>
      <c r="E177" s="103" t="s">
        <v>1874</v>
      </c>
      <c r="F177" s="103" t="s">
        <v>1875</v>
      </c>
      <c r="J177" s="101"/>
      <c r="K177" s="104"/>
      <c r="N177" s="105">
        <f>SUM(N178:N185)</f>
        <v>0</v>
      </c>
      <c r="P177" s="105">
        <f>SUM(P178:P185)</f>
        <v>0</v>
      </c>
      <c r="R177" s="106">
        <f>SUM(R178:R185)</f>
        <v>0</v>
      </c>
      <c r="AP177" s="102" t="s">
        <v>68</v>
      </c>
      <c r="AR177" s="107" t="s">
        <v>59</v>
      </c>
      <c r="AS177" s="107" t="s">
        <v>60</v>
      </c>
      <c r="AW177" s="102" t="s">
        <v>122</v>
      </c>
      <c r="BI177" s="108" t="e">
        <f>SUM(BI178:BI185)</f>
        <v>#REF!</v>
      </c>
    </row>
    <row r="178" spans="2:63" s="1" customFormat="1" ht="76.349999999999994" customHeight="1">
      <c r="B178" s="19"/>
      <c r="C178" s="110" t="s">
        <v>261</v>
      </c>
      <c r="D178" s="110" t="s">
        <v>125</v>
      </c>
      <c r="E178" s="111" t="s">
        <v>1876</v>
      </c>
      <c r="F178" s="112" t="s">
        <v>1877</v>
      </c>
      <c r="G178" s="113" t="s">
        <v>1427</v>
      </c>
      <c r="H178" s="114">
        <v>3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68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1878</v>
      </c>
    </row>
    <row r="179" spans="2:63" s="1" customFormat="1" ht="48.75">
      <c r="B179" s="19"/>
      <c r="D179" s="121" t="s">
        <v>131</v>
      </c>
      <c r="F179" s="122" t="s">
        <v>1877</v>
      </c>
      <c r="J179" s="19"/>
      <c r="K179" s="123"/>
      <c r="R179" s="40"/>
      <c r="AR179" s="8" t="s">
        <v>131</v>
      </c>
      <c r="AS179" s="8" t="s">
        <v>68</v>
      </c>
    </row>
    <row r="180" spans="2:63" s="1" customFormat="1" ht="76.349999999999994" customHeight="1">
      <c r="B180" s="19"/>
      <c r="C180" s="110" t="s">
        <v>267</v>
      </c>
      <c r="D180" s="110" t="s">
        <v>125</v>
      </c>
      <c r="E180" s="111" t="s">
        <v>1879</v>
      </c>
      <c r="F180" s="112" t="s">
        <v>1880</v>
      </c>
      <c r="G180" s="113" t="s">
        <v>1427</v>
      </c>
      <c r="H180" s="114">
        <v>5</v>
      </c>
      <c r="I180" s="112" t="s">
        <v>1</v>
      </c>
      <c r="J180" s="19"/>
      <c r="K180" s="115" t="s">
        <v>1</v>
      </c>
      <c r="L180" s="116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129</v>
      </c>
      <c r="AR180" s="119" t="s">
        <v>125</v>
      </c>
      <c r="AS180" s="119" t="s">
        <v>68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1881</v>
      </c>
    </row>
    <row r="181" spans="2:63" s="1" customFormat="1" ht="39">
      <c r="B181" s="19"/>
      <c r="D181" s="121" t="s">
        <v>131</v>
      </c>
      <c r="F181" s="122" t="s">
        <v>1880</v>
      </c>
      <c r="J181" s="19"/>
      <c r="K181" s="123"/>
      <c r="R181" s="40"/>
      <c r="AR181" s="8" t="s">
        <v>131</v>
      </c>
      <c r="AS181" s="8" t="s">
        <v>68</v>
      </c>
    </row>
    <row r="182" spans="2:63" s="1" customFormat="1" ht="24.2" customHeight="1">
      <c r="B182" s="19"/>
      <c r="C182" s="110" t="s">
        <v>273</v>
      </c>
      <c r="D182" s="110" t="s">
        <v>125</v>
      </c>
      <c r="E182" s="111" t="s">
        <v>1882</v>
      </c>
      <c r="F182" s="112" t="s">
        <v>1883</v>
      </c>
      <c r="G182" s="113" t="s">
        <v>1427</v>
      </c>
      <c r="H182" s="114">
        <v>3</v>
      </c>
      <c r="I182" s="112" t="s">
        <v>1</v>
      </c>
      <c r="J182" s="19"/>
      <c r="K182" s="115" t="s">
        <v>1</v>
      </c>
      <c r="L182" s="116" t="s">
        <v>27</v>
      </c>
      <c r="M182" s="117">
        <v>0</v>
      </c>
      <c r="N182" s="117">
        <f>M182*H182</f>
        <v>0</v>
      </c>
      <c r="O182" s="117">
        <v>0</v>
      </c>
      <c r="P182" s="117">
        <f>O182*H182</f>
        <v>0</v>
      </c>
      <c r="Q182" s="117">
        <v>0</v>
      </c>
      <c r="R182" s="118">
        <f>Q182*H182</f>
        <v>0</v>
      </c>
      <c r="AP182" s="119" t="s">
        <v>129</v>
      </c>
      <c r="AR182" s="119" t="s">
        <v>125</v>
      </c>
      <c r="AS182" s="119" t="s">
        <v>68</v>
      </c>
      <c r="AW182" s="8" t="s">
        <v>122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8" t="s">
        <v>68</v>
      </c>
      <c r="BI182" s="120" t="e">
        <f>ROUND(#REF!*H182,2)</f>
        <v>#REF!</v>
      </c>
      <c r="BJ182" s="8" t="s">
        <v>129</v>
      </c>
      <c r="BK182" s="119" t="s">
        <v>1884</v>
      </c>
    </row>
    <row r="183" spans="2:63" s="1" customFormat="1" ht="19.5">
      <c r="B183" s="19"/>
      <c r="D183" s="121" t="s">
        <v>131</v>
      </c>
      <c r="F183" s="122" t="s">
        <v>1883</v>
      </c>
      <c r="J183" s="19"/>
      <c r="K183" s="123"/>
      <c r="R183" s="40"/>
      <c r="AR183" s="8" t="s">
        <v>131</v>
      </c>
      <c r="AS183" s="8" t="s">
        <v>68</v>
      </c>
    </row>
    <row r="184" spans="2:63" s="1" customFormat="1" ht="24.2" customHeight="1">
      <c r="B184" s="19"/>
      <c r="C184" s="110" t="s">
        <v>279</v>
      </c>
      <c r="D184" s="110" t="s">
        <v>125</v>
      </c>
      <c r="E184" s="111" t="s">
        <v>1885</v>
      </c>
      <c r="F184" s="112" t="s">
        <v>1886</v>
      </c>
      <c r="G184" s="113" t="s">
        <v>1427</v>
      </c>
      <c r="H184" s="114">
        <v>5</v>
      </c>
      <c r="I184" s="112" t="s">
        <v>1</v>
      </c>
      <c r="J184" s="19"/>
      <c r="K184" s="115" t="s">
        <v>1</v>
      </c>
      <c r="L184" s="116" t="s">
        <v>27</v>
      </c>
      <c r="M184" s="117">
        <v>0</v>
      </c>
      <c r="N184" s="117">
        <f>M184*H184</f>
        <v>0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68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1887</v>
      </c>
    </row>
    <row r="185" spans="2:63" s="1" customFormat="1" ht="19.5">
      <c r="B185" s="19"/>
      <c r="D185" s="121" t="s">
        <v>131</v>
      </c>
      <c r="F185" s="122" t="s">
        <v>1886</v>
      </c>
      <c r="J185" s="19"/>
      <c r="K185" s="123"/>
      <c r="R185" s="40"/>
      <c r="AR185" s="8" t="s">
        <v>131</v>
      </c>
      <c r="AS185" s="8" t="s">
        <v>68</v>
      </c>
    </row>
    <row r="186" spans="2:63" s="100" customFormat="1" ht="25.9" customHeight="1">
      <c r="B186" s="101"/>
      <c r="D186" s="102" t="s">
        <v>59</v>
      </c>
      <c r="E186" s="103" t="s">
        <v>1888</v>
      </c>
      <c r="F186" s="103" t="s">
        <v>1889</v>
      </c>
      <c r="J186" s="101"/>
      <c r="K186" s="104"/>
      <c r="N186" s="105">
        <f>SUM(N187:N192)</f>
        <v>0</v>
      </c>
      <c r="P186" s="105">
        <f>SUM(P187:P192)</f>
        <v>0</v>
      </c>
      <c r="R186" s="106">
        <f>SUM(R187:R192)</f>
        <v>0</v>
      </c>
      <c r="AP186" s="102" t="s">
        <v>68</v>
      </c>
      <c r="AR186" s="107" t="s">
        <v>59</v>
      </c>
      <c r="AS186" s="107" t="s">
        <v>60</v>
      </c>
      <c r="AW186" s="102" t="s">
        <v>122</v>
      </c>
      <c r="BI186" s="108" t="e">
        <f>SUM(BI187:BI192)</f>
        <v>#REF!</v>
      </c>
    </row>
    <row r="187" spans="2:63" s="1" customFormat="1" ht="21.75" customHeight="1">
      <c r="B187" s="19"/>
      <c r="C187" s="110" t="s">
        <v>285</v>
      </c>
      <c r="D187" s="110" t="s">
        <v>125</v>
      </c>
      <c r="E187" s="111" t="s">
        <v>1890</v>
      </c>
      <c r="F187" s="112" t="s">
        <v>1891</v>
      </c>
      <c r="G187" s="113" t="s">
        <v>159</v>
      </c>
      <c r="H187" s="114">
        <v>531</v>
      </c>
      <c r="I187" s="112" t="s">
        <v>1</v>
      </c>
      <c r="J187" s="19"/>
      <c r="K187" s="115" t="s">
        <v>1</v>
      </c>
      <c r="L187" s="116" t="s">
        <v>27</v>
      </c>
      <c r="M187" s="117">
        <v>0</v>
      </c>
      <c r="N187" s="117">
        <f>M187*H187</f>
        <v>0</v>
      </c>
      <c r="O187" s="117">
        <v>0</v>
      </c>
      <c r="P187" s="117">
        <f>O187*H187</f>
        <v>0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68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1892</v>
      </c>
    </row>
    <row r="188" spans="2:63" s="1" customFormat="1">
      <c r="B188" s="19"/>
      <c r="D188" s="121" t="s">
        <v>131</v>
      </c>
      <c r="F188" s="122" t="s">
        <v>1891</v>
      </c>
      <c r="J188" s="19"/>
      <c r="K188" s="123"/>
      <c r="R188" s="40"/>
      <c r="AR188" s="8" t="s">
        <v>131</v>
      </c>
      <c r="AS188" s="8" t="s">
        <v>68</v>
      </c>
    </row>
    <row r="189" spans="2:63" s="1" customFormat="1" ht="16.5" customHeight="1">
      <c r="B189" s="19"/>
      <c r="C189" s="110" t="s">
        <v>289</v>
      </c>
      <c r="D189" s="110" t="s">
        <v>125</v>
      </c>
      <c r="E189" s="111" t="s">
        <v>1893</v>
      </c>
      <c r="F189" s="112" t="s">
        <v>1894</v>
      </c>
      <c r="G189" s="113" t="s">
        <v>1427</v>
      </c>
      <c r="H189" s="114">
        <v>19</v>
      </c>
      <c r="I189" s="112" t="s">
        <v>1</v>
      </c>
      <c r="J189" s="19"/>
      <c r="K189" s="115" t="s">
        <v>1</v>
      </c>
      <c r="L189" s="116" t="s">
        <v>27</v>
      </c>
      <c r="M189" s="117">
        <v>0</v>
      </c>
      <c r="N189" s="117">
        <f>M189*H189</f>
        <v>0</v>
      </c>
      <c r="O189" s="117">
        <v>0</v>
      </c>
      <c r="P189" s="117">
        <f>O189*H189</f>
        <v>0</v>
      </c>
      <c r="Q189" s="117">
        <v>0</v>
      </c>
      <c r="R189" s="118">
        <f>Q189*H189</f>
        <v>0</v>
      </c>
      <c r="AP189" s="119" t="s">
        <v>129</v>
      </c>
      <c r="AR189" s="119" t="s">
        <v>125</v>
      </c>
      <c r="AS189" s="119" t="s">
        <v>68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1895</v>
      </c>
    </row>
    <row r="190" spans="2:63" s="1" customFormat="1">
      <c r="B190" s="19"/>
      <c r="D190" s="121" t="s">
        <v>131</v>
      </c>
      <c r="F190" s="122" t="s">
        <v>1894</v>
      </c>
      <c r="J190" s="19"/>
      <c r="K190" s="123"/>
      <c r="R190" s="40"/>
      <c r="AR190" s="8" t="s">
        <v>131</v>
      </c>
      <c r="AS190" s="8" t="s">
        <v>68</v>
      </c>
    </row>
    <row r="191" spans="2:63" s="1" customFormat="1" ht="16.5" customHeight="1">
      <c r="B191" s="19"/>
      <c r="C191" s="110" t="s">
        <v>295</v>
      </c>
      <c r="D191" s="110" t="s">
        <v>125</v>
      </c>
      <c r="E191" s="111" t="s">
        <v>1896</v>
      </c>
      <c r="F191" s="112" t="s">
        <v>1897</v>
      </c>
      <c r="G191" s="113" t="s">
        <v>140</v>
      </c>
      <c r="H191" s="114">
        <v>3</v>
      </c>
      <c r="I191" s="112" t="s">
        <v>1</v>
      </c>
      <c r="J191" s="19"/>
      <c r="K191" s="115" t="s">
        <v>1</v>
      </c>
      <c r="L191" s="116" t="s">
        <v>27</v>
      </c>
      <c r="M191" s="117">
        <v>0</v>
      </c>
      <c r="N191" s="117">
        <f>M191*H191</f>
        <v>0</v>
      </c>
      <c r="O191" s="117">
        <v>0</v>
      </c>
      <c r="P191" s="117">
        <f>O191*H191</f>
        <v>0</v>
      </c>
      <c r="Q191" s="117">
        <v>0</v>
      </c>
      <c r="R191" s="118">
        <f>Q191*H191</f>
        <v>0</v>
      </c>
      <c r="AP191" s="119" t="s">
        <v>129</v>
      </c>
      <c r="AR191" s="119" t="s">
        <v>125</v>
      </c>
      <c r="AS191" s="119" t="s">
        <v>68</v>
      </c>
      <c r="AW191" s="8" t="s">
        <v>122</v>
      </c>
      <c r="BC191" s="120" t="e">
        <f>IF(L191="základní",#REF!,0)</f>
        <v>#REF!</v>
      </c>
      <c r="BD191" s="120">
        <f>IF(L191="snížená",#REF!,0)</f>
        <v>0</v>
      </c>
      <c r="BE191" s="120">
        <f>IF(L191="zákl. přenesená",#REF!,0)</f>
        <v>0</v>
      </c>
      <c r="BF191" s="120">
        <f>IF(L191="sníž. přenesená",#REF!,0)</f>
        <v>0</v>
      </c>
      <c r="BG191" s="120">
        <f>IF(L191="nulová",#REF!,0)</f>
        <v>0</v>
      </c>
      <c r="BH191" s="8" t="s">
        <v>68</v>
      </c>
      <c r="BI191" s="120" t="e">
        <f>ROUND(#REF!*H191,2)</f>
        <v>#REF!</v>
      </c>
      <c r="BJ191" s="8" t="s">
        <v>129</v>
      </c>
      <c r="BK191" s="119" t="s">
        <v>1898</v>
      </c>
    </row>
    <row r="192" spans="2:63" s="1" customFormat="1">
      <c r="B192" s="19"/>
      <c r="D192" s="121" t="s">
        <v>131</v>
      </c>
      <c r="F192" s="122" t="s">
        <v>1897</v>
      </c>
      <c r="J192" s="19"/>
      <c r="K192" s="123"/>
      <c r="R192" s="40"/>
      <c r="AR192" s="8" t="s">
        <v>131</v>
      </c>
      <c r="AS192" s="8" t="s">
        <v>68</v>
      </c>
    </row>
    <row r="193" spans="2:63" s="100" customFormat="1" ht="25.9" customHeight="1">
      <c r="B193" s="101"/>
      <c r="D193" s="102" t="s">
        <v>59</v>
      </c>
      <c r="E193" s="103" t="s">
        <v>1899</v>
      </c>
      <c r="F193" s="103" t="s">
        <v>1900</v>
      </c>
      <c r="J193" s="101"/>
      <c r="K193" s="104"/>
      <c r="N193" s="105">
        <f>SUM(N194:N265)</f>
        <v>901.70800000000008</v>
      </c>
      <c r="P193" s="105">
        <f>SUM(P194:P265)</f>
        <v>0</v>
      </c>
      <c r="R193" s="106">
        <f>SUM(R194:R265)</f>
        <v>0</v>
      </c>
      <c r="AP193" s="102" t="s">
        <v>68</v>
      </c>
      <c r="AR193" s="107" t="s">
        <v>59</v>
      </c>
      <c r="AS193" s="107" t="s">
        <v>60</v>
      </c>
      <c r="AW193" s="102" t="s">
        <v>122</v>
      </c>
      <c r="BI193" s="108" t="e">
        <f>SUM(BI194:BI265)</f>
        <v>#REF!</v>
      </c>
    </row>
    <row r="194" spans="2:63" s="1" customFormat="1" ht="16.5" customHeight="1">
      <c r="B194" s="19"/>
      <c r="C194" s="110" t="s">
        <v>301</v>
      </c>
      <c r="D194" s="110" t="s">
        <v>125</v>
      </c>
      <c r="E194" s="111" t="s">
        <v>1901</v>
      </c>
      <c r="F194" s="112" t="s">
        <v>1902</v>
      </c>
      <c r="G194" s="113" t="s">
        <v>159</v>
      </c>
      <c r="H194" s="114">
        <v>531</v>
      </c>
      <c r="I194" s="112" t="s">
        <v>1</v>
      </c>
      <c r="J194" s="19"/>
      <c r="K194" s="115" t="s">
        <v>1</v>
      </c>
      <c r="L194" s="116" t="s">
        <v>27</v>
      </c>
      <c r="M194" s="117">
        <v>0</v>
      </c>
      <c r="N194" s="117">
        <f>M194*H194</f>
        <v>0</v>
      </c>
      <c r="O194" s="117">
        <v>0</v>
      </c>
      <c r="P194" s="117">
        <f>O194*H194</f>
        <v>0</v>
      </c>
      <c r="Q194" s="117">
        <v>0</v>
      </c>
      <c r="R194" s="118">
        <f>Q194*H194</f>
        <v>0</v>
      </c>
      <c r="AP194" s="119" t="s">
        <v>129</v>
      </c>
      <c r="AR194" s="119" t="s">
        <v>125</v>
      </c>
      <c r="AS194" s="119" t="s">
        <v>68</v>
      </c>
      <c r="AW194" s="8" t="s">
        <v>122</v>
      </c>
      <c r="BC194" s="120" t="e">
        <f>IF(L194="základní",#REF!,0)</f>
        <v>#REF!</v>
      </c>
      <c r="BD194" s="120">
        <f>IF(L194="snížená",#REF!,0)</f>
        <v>0</v>
      </c>
      <c r="BE194" s="120">
        <f>IF(L194="zákl. přenesená",#REF!,0)</f>
        <v>0</v>
      </c>
      <c r="BF194" s="120">
        <f>IF(L194="sníž. přenesená",#REF!,0)</f>
        <v>0</v>
      </c>
      <c r="BG194" s="120">
        <f>IF(L194="nulová",#REF!,0)</f>
        <v>0</v>
      </c>
      <c r="BH194" s="8" t="s">
        <v>68</v>
      </c>
      <c r="BI194" s="120" t="e">
        <f>ROUND(#REF!*H194,2)</f>
        <v>#REF!</v>
      </c>
      <c r="BJ194" s="8" t="s">
        <v>129</v>
      </c>
      <c r="BK194" s="119" t="s">
        <v>1903</v>
      </c>
    </row>
    <row r="195" spans="2:63" s="1" customFormat="1">
      <c r="B195" s="19"/>
      <c r="D195" s="121" t="s">
        <v>131</v>
      </c>
      <c r="F195" s="122" t="s">
        <v>1902</v>
      </c>
      <c r="J195" s="19"/>
      <c r="K195" s="123"/>
      <c r="R195" s="40"/>
      <c r="AR195" s="8" t="s">
        <v>131</v>
      </c>
      <c r="AS195" s="8" t="s">
        <v>68</v>
      </c>
    </row>
    <row r="196" spans="2:63" s="1" customFormat="1" ht="33" customHeight="1">
      <c r="B196" s="19"/>
      <c r="C196" s="110" t="s">
        <v>227</v>
      </c>
      <c r="D196" s="110" t="s">
        <v>125</v>
      </c>
      <c r="E196" s="111" t="s">
        <v>1904</v>
      </c>
      <c r="F196" s="112" t="s">
        <v>1905</v>
      </c>
      <c r="G196" s="113" t="s">
        <v>159</v>
      </c>
      <c r="H196" s="114">
        <v>531</v>
      </c>
      <c r="I196" s="112" t="s">
        <v>151</v>
      </c>
      <c r="J196" s="19"/>
      <c r="K196" s="115" t="s">
        <v>1</v>
      </c>
      <c r="L196" s="116" t="s">
        <v>27</v>
      </c>
      <c r="M196" s="117">
        <v>0.30599999999999999</v>
      </c>
      <c r="N196" s="117">
        <f>M196*H196</f>
        <v>162.48599999999999</v>
      </c>
      <c r="O196" s="117">
        <v>0</v>
      </c>
      <c r="P196" s="117">
        <f>O196*H196</f>
        <v>0</v>
      </c>
      <c r="Q196" s="117">
        <v>0</v>
      </c>
      <c r="R196" s="118">
        <f>Q196*H196</f>
        <v>0</v>
      </c>
      <c r="AP196" s="119" t="s">
        <v>129</v>
      </c>
      <c r="AR196" s="119" t="s">
        <v>125</v>
      </c>
      <c r="AS196" s="119" t="s">
        <v>68</v>
      </c>
      <c r="AW196" s="8" t="s">
        <v>122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8" t="s">
        <v>68</v>
      </c>
      <c r="BI196" s="120" t="e">
        <f>ROUND(#REF!*H196,2)</f>
        <v>#REF!</v>
      </c>
      <c r="BJ196" s="8" t="s">
        <v>129</v>
      </c>
      <c r="BK196" s="119" t="s">
        <v>1906</v>
      </c>
    </row>
    <row r="197" spans="2:63" s="1" customFormat="1" ht="29.25">
      <c r="B197" s="19"/>
      <c r="D197" s="121" t="s">
        <v>131</v>
      </c>
      <c r="F197" s="122" t="s">
        <v>1907</v>
      </c>
      <c r="J197" s="19"/>
      <c r="K197" s="123"/>
      <c r="R197" s="40"/>
      <c r="AR197" s="8" t="s">
        <v>131</v>
      </c>
      <c r="AS197" s="8" t="s">
        <v>68</v>
      </c>
    </row>
    <row r="198" spans="2:63" s="1" customFormat="1">
      <c r="B198" s="19"/>
      <c r="D198" s="125" t="s">
        <v>154</v>
      </c>
      <c r="F198" s="126" t="s">
        <v>1908</v>
      </c>
      <c r="J198" s="19"/>
      <c r="K198" s="123"/>
      <c r="R198" s="40"/>
      <c r="AR198" s="8" t="s">
        <v>154</v>
      </c>
      <c r="AS198" s="8" t="s">
        <v>68</v>
      </c>
    </row>
    <row r="199" spans="2:63" s="1" customFormat="1" ht="16.5" customHeight="1">
      <c r="B199" s="19"/>
      <c r="C199" s="110" t="s">
        <v>310</v>
      </c>
      <c r="D199" s="110" t="s">
        <v>125</v>
      </c>
      <c r="E199" s="111" t="s">
        <v>1909</v>
      </c>
      <c r="F199" s="112" t="s">
        <v>1910</v>
      </c>
      <c r="G199" s="113" t="s">
        <v>159</v>
      </c>
      <c r="H199" s="114">
        <v>160</v>
      </c>
      <c r="I199" s="112" t="s">
        <v>1</v>
      </c>
      <c r="J199" s="19"/>
      <c r="K199" s="115" t="s">
        <v>1</v>
      </c>
      <c r="L199" s="116" t="s">
        <v>27</v>
      </c>
      <c r="M199" s="117">
        <v>0</v>
      </c>
      <c r="N199" s="117">
        <f>M199*H199</f>
        <v>0</v>
      </c>
      <c r="O199" s="117">
        <v>0</v>
      </c>
      <c r="P199" s="117">
        <f>O199*H199</f>
        <v>0</v>
      </c>
      <c r="Q199" s="117">
        <v>0</v>
      </c>
      <c r="R199" s="118">
        <f>Q199*H199</f>
        <v>0</v>
      </c>
      <c r="AP199" s="119" t="s">
        <v>129</v>
      </c>
      <c r="AR199" s="119" t="s">
        <v>125</v>
      </c>
      <c r="AS199" s="119" t="s">
        <v>68</v>
      </c>
      <c r="AW199" s="8" t="s">
        <v>122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8" t="s">
        <v>68</v>
      </c>
      <c r="BI199" s="120" t="e">
        <f>ROUND(#REF!*H199,2)</f>
        <v>#REF!</v>
      </c>
      <c r="BJ199" s="8" t="s">
        <v>129</v>
      </c>
      <c r="BK199" s="119" t="s">
        <v>1911</v>
      </c>
    </row>
    <row r="200" spans="2:63" s="1" customFormat="1">
      <c r="B200" s="19"/>
      <c r="D200" s="121" t="s">
        <v>131</v>
      </c>
      <c r="F200" s="122" t="s">
        <v>1910</v>
      </c>
      <c r="J200" s="19"/>
      <c r="K200" s="123"/>
      <c r="R200" s="40"/>
      <c r="AR200" s="8" t="s">
        <v>131</v>
      </c>
      <c r="AS200" s="8" t="s">
        <v>68</v>
      </c>
    </row>
    <row r="201" spans="2:63" s="1" customFormat="1" ht="16.5" customHeight="1">
      <c r="B201" s="19"/>
      <c r="C201" s="110" t="s">
        <v>316</v>
      </c>
      <c r="D201" s="110" t="s">
        <v>125</v>
      </c>
      <c r="E201" s="111" t="s">
        <v>1912</v>
      </c>
      <c r="F201" s="112" t="s">
        <v>1913</v>
      </c>
      <c r="G201" s="113" t="s">
        <v>159</v>
      </c>
      <c r="H201" s="114">
        <v>160</v>
      </c>
      <c r="I201" s="112" t="s">
        <v>1</v>
      </c>
      <c r="J201" s="19"/>
      <c r="K201" s="115" t="s">
        <v>1</v>
      </c>
      <c r="L201" s="116" t="s">
        <v>27</v>
      </c>
      <c r="M201" s="117">
        <v>0</v>
      </c>
      <c r="N201" s="117">
        <f>M201*H201</f>
        <v>0</v>
      </c>
      <c r="O201" s="117">
        <v>0</v>
      </c>
      <c r="P201" s="117">
        <f>O201*H201</f>
        <v>0</v>
      </c>
      <c r="Q201" s="117">
        <v>0</v>
      </c>
      <c r="R201" s="118">
        <f>Q201*H201</f>
        <v>0</v>
      </c>
      <c r="AP201" s="119" t="s">
        <v>129</v>
      </c>
      <c r="AR201" s="119" t="s">
        <v>125</v>
      </c>
      <c r="AS201" s="119" t="s">
        <v>68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129</v>
      </c>
      <c r="BK201" s="119" t="s">
        <v>1914</v>
      </c>
    </row>
    <row r="202" spans="2:63" s="1" customFormat="1">
      <c r="B202" s="19"/>
      <c r="D202" s="121" t="s">
        <v>131</v>
      </c>
      <c r="F202" s="122" t="s">
        <v>1913</v>
      </c>
      <c r="J202" s="19"/>
      <c r="K202" s="123"/>
      <c r="R202" s="40"/>
      <c r="AR202" s="8" t="s">
        <v>131</v>
      </c>
      <c r="AS202" s="8" t="s">
        <v>68</v>
      </c>
    </row>
    <row r="203" spans="2:63" s="1" customFormat="1" ht="16.5" customHeight="1">
      <c r="B203" s="19"/>
      <c r="C203" s="110" t="s">
        <v>318</v>
      </c>
      <c r="D203" s="110" t="s">
        <v>125</v>
      </c>
      <c r="E203" s="111" t="s">
        <v>1915</v>
      </c>
      <c r="F203" s="112" t="s">
        <v>1916</v>
      </c>
      <c r="G203" s="113" t="s">
        <v>159</v>
      </c>
      <c r="H203" s="114">
        <v>36</v>
      </c>
      <c r="I203" s="112" t="s">
        <v>1</v>
      </c>
      <c r="J203" s="19"/>
      <c r="K203" s="115" t="s">
        <v>1</v>
      </c>
      <c r="L203" s="116" t="s">
        <v>27</v>
      </c>
      <c r="M203" s="117">
        <v>0</v>
      </c>
      <c r="N203" s="117">
        <f>M203*H203</f>
        <v>0</v>
      </c>
      <c r="O203" s="117">
        <v>0</v>
      </c>
      <c r="P203" s="117">
        <f>O203*H203</f>
        <v>0</v>
      </c>
      <c r="Q203" s="117">
        <v>0</v>
      </c>
      <c r="R203" s="118">
        <f>Q203*H203</f>
        <v>0</v>
      </c>
      <c r="AP203" s="119" t="s">
        <v>129</v>
      </c>
      <c r="AR203" s="119" t="s">
        <v>125</v>
      </c>
      <c r="AS203" s="119" t="s">
        <v>68</v>
      </c>
      <c r="AW203" s="8" t="s">
        <v>122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8" t="s">
        <v>68</v>
      </c>
      <c r="BI203" s="120" t="e">
        <f>ROUND(#REF!*H203,2)</f>
        <v>#REF!</v>
      </c>
      <c r="BJ203" s="8" t="s">
        <v>129</v>
      </c>
      <c r="BK203" s="119" t="s">
        <v>1917</v>
      </c>
    </row>
    <row r="204" spans="2:63" s="1" customFormat="1">
      <c r="B204" s="19"/>
      <c r="D204" s="121" t="s">
        <v>131</v>
      </c>
      <c r="F204" s="122" t="s">
        <v>1916</v>
      </c>
      <c r="J204" s="19"/>
      <c r="K204" s="123"/>
      <c r="R204" s="40"/>
      <c r="AR204" s="8" t="s">
        <v>131</v>
      </c>
      <c r="AS204" s="8" t="s">
        <v>68</v>
      </c>
    </row>
    <row r="205" spans="2:63" s="1" customFormat="1" ht="24.2" customHeight="1">
      <c r="B205" s="19"/>
      <c r="C205" s="110" t="s">
        <v>324</v>
      </c>
      <c r="D205" s="110" t="s">
        <v>125</v>
      </c>
      <c r="E205" s="111" t="s">
        <v>1918</v>
      </c>
      <c r="F205" s="112" t="s">
        <v>1919</v>
      </c>
      <c r="G205" s="113" t="s">
        <v>134</v>
      </c>
      <c r="H205" s="114">
        <v>35</v>
      </c>
      <c r="I205" s="112" t="s">
        <v>151</v>
      </c>
      <c r="J205" s="19"/>
      <c r="K205" s="115" t="s">
        <v>1</v>
      </c>
      <c r="L205" s="116" t="s">
        <v>27</v>
      </c>
      <c r="M205" s="117">
        <v>1.4550000000000001</v>
      </c>
      <c r="N205" s="117">
        <f>M205*H205</f>
        <v>50.925000000000004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68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1920</v>
      </c>
    </row>
    <row r="206" spans="2:63" s="1" customFormat="1" ht="29.25">
      <c r="B206" s="19"/>
      <c r="D206" s="121" t="s">
        <v>131</v>
      </c>
      <c r="F206" s="122" t="s">
        <v>1921</v>
      </c>
      <c r="J206" s="19"/>
      <c r="K206" s="123"/>
      <c r="R206" s="40"/>
      <c r="AR206" s="8" t="s">
        <v>131</v>
      </c>
      <c r="AS206" s="8" t="s">
        <v>68</v>
      </c>
    </row>
    <row r="207" spans="2:63" s="1" customFormat="1">
      <c r="B207" s="19"/>
      <c r="D207" s="125" t="s">
        <v>154</v>
      </c>
      <c r="F207" s="126" t="s">
        <v>1922</v>
      </c>
      <c r="J207" s="19"/>
      <c r="K207" s="123"/>
      <c r="R207" s="40"/>
      <c r="AR207" s="8" t="s">
        <v>154</v>
      </c>
      <c r="AS207" s="8" t="s">
        <v>68</v>
      </c>
    </row>
    <row r="208" spans="2:63" s="1" customFormat="1" ht="37.9" customHeight="1">
      <c r="B208" s="19"/>
      <c r="C208" s="110" t="s">
        <v>333</v>
      </c>
      <c r="D208" s="110" t="s">
        <v>125</v>
      </c>
      <c r="E208" s="111" t="s">
        <v>1923</v>
      </c>
      <c r="F208" s="112" t="s">
        <v>1924</v>
      </c>
      <c r="G208" s="113" t="s">
        <v>1427</v>
      </c>
      <c r="H208" s="114">
        <v>3</v>
      </c>
      <c r="I208" s="112" t="s">
        <v>1</v>
      </c>
      <c r="J208" s="19"/>
      <c r="K208" s="115" t="s">
        <v>1</v>
      </c>
      <c r="L208" s="116" t="s">
        <v>27</v>
      </c>
      <c r="M208" s="117">
        <v>0</v>
      </c>
      <c r="N208" s="117">
        <f>M208*H208</f>
        <v>0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68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1925</v>
      </c>
    </row>
    <row r="209" spans="2:63" s="1" customFormat="1" ht="19.5">
      <c r="B209" s="19"/>
      <c r="D209" s="121" t="s">
        <v>131</v>
      </c>
      <c r="F209" s="122" t="s">
        <v>1924</v>
      </c>
      <c r="J209" s="19"/>
      <c r="K209" s="123"/>
      <c r="R209" s="40"/>
      <c r="AR209" s="8" t="s">
        <v>131</v>
      </c>
      <c r="AS209" s="8" t="s">
        <v>68</v>
      </c>
    </row>
    <row r="210" spans="2:63" s="1" customFormat="1" ht="24.2" customHeight="1">
      <c r="B210" s="19"/>
      <c r="C210" s="110" t="s">
        <v>339</v>
      </c>
      <c r="D210" s="110" t="s">
        <v>125</v>
      </c>
      <c r="E210" s="111" t="s">
        <v>1926</v>
      </c>
      <c r="F210" s="112" t="s">
        <v>1927</v>
      </c>
      <c r="G210" s="113" t="s">
        <v>1427</v>
      </c>
      <c r="H210" s="114">
        <v>3</v>
      </c>
      <c r="I210" s="112" t="s">
        <v>1</v>
      </c>
      <c r="J210" s="19"/>
      <c r="K210" s="115" t="s">
        <v>1</v>
      </c>
      <c r="L210" s="116" t="s">
        <v>27</v>
      </c>
      <c r="M210" s="117">
        <v>0</v>
      </c>
      <c r="N210" s="117">
        <f>M210*H210</f>
        <v>0</v>
      </c>
      <c r="O210" s="117">
        <v>0</v>
      </c>
      <c r="P210" s="117">
        <f>O210*H210</f>
        <v>0</v>
      </c>
      <c r="Q210" s="117">
        <v>0</v>
      </c>
      <c r="R210" s="118">
        <f>Q210*H210</f>
        <v>0</v>
      </c>
      <c r="AP210" s="119" t="s">
        <v>129</v>
      </c>
      <c r="AR210" s="119" t="s">
        <v>125</v>
      </c>
      <c r="AS210" s="119" t="s">
        <v>68</v>
      </c>
      <c r="AW210" s="8" t="s">
        <v>122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8" t="s">
        <v>68</v>
      </c>
      <c r="BI210" s="120" t="e">
        <f>ROUND(#REF!*H210,2)</f>
        <v>#REF!</v>
      </c>
      <c r="BJ210" s="8" t="s">
        <v>129</v>
      </c>
      <c r="BK210" s="119" t="s">
        <v>1928</v>
      </c>
    </row>
    <row r="211" spans="2:63" s="1" customFormat="1" ht="19.5">
      <c r="B211" s="19"/>
      <c r="D211" s="121" t="s">
        <v>131</v>
      </c>
      <c r="F211" s="122" t="s">
        <v>1927</v>
      </c>
      <c r="J211" s="19"/>
      <c r="K211" s="123"/>
      <c r="R211" s="40"/>
      <c r="AR211" s="8" t="s">
        <v>131</v>
      </c>
      <c r="AS211" s="8" t="s">
        <v>68</v>
      </c>
    </row>
    <row r="212" spans="2:63" s="1" customFormat="1" ht="16.5" customHeight="1">
      <c r="B212" s="19"/>
      <c r="C212" s="110" t="s">
        <v>344</v>
      </c>
      <c r="D212" s="110" t="s">
        <v>125</v>
      </c>
      <c r="E212" s="111" t="s">
        <v>1929</v>
      </c>
      <c r="F212" s="112" t="s">
        <v>1930</v>
      </c>
      <c r="G212" s="113" t="s">
        <v>159</v>
      </c>
      <c r="H212" s="114">
        <v>960</v>
      </c>
      <c r="I212" s="112" t="s">
        <v>1</v>
      </c>
      <c r="J212" s="19"/>
      <c r="K212" s="115" t="s">
        <v>1</v>
      </c>
      <c r="L212" s="116" t="s">
        <v>27</v>
      </c>
      <c r="M212" s="117">
        <v>0</v>
      </c>
      <c r="N212" s="117">
        <f>M212*H212</f>
        <v>0</v>
      </c>
      <c r="O212" s="117">
        <v>0</v>
      </c>
      <c r="P212" s="117">
        <f>O212*H212</f>
        <v>0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68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1931</v>
      </c>
    </row>
    <row r="213" spans="2:63" s="1" customFormat="1">
      <c r="B213" s="19"/>
      <c r="D213" s="121" t="s">
        <v>131</v>
      </c>
      <c r="F213" s="122" t="s">
        <v>1930</v>
      </c>
      <c r="J213" s="19"/>
      <c r="K213" s="123"/>
      <c r="R213" s="40"/>
      <c r="AR213" s="8" t="s">
        <v>131</v>
      </c>
      <c r="AS213" s="8" t="s">
        <v>68</v>
      </c>
    </row>
    <row r="214" spans="2:63" s="1" customFormat="1" ht="24.2" customHeight="1">
      <c r="B214" s="19"/>
      <c r="C214" s="110" t="s">
        <v>350</v>
      </c>
      <c r="D214" s="110" t="s">
        <v>125</v>
      </c>
      <c r="E214" s="111" t="s">
        <v>1932</v>
      </c>
      <c r="F214" s="112" t="s">
        <v>1933</v>
      </c>
      <c r="G214" s="113" t="s">
        <v>159</v>
      </c>
      <c r="H214" s="114">
        <v>960</v>
      </c>
      <c r="I214" s="112" t="s">
        <v>151</v>
      </c>
      <c r="J214" s="19"/>
      <c r="K214" s="115" t="s">
        <v>1</v>
      </c>
      <c r="L214" s="116" t="s">
        <v>27</v>
      </c>
      <c r="M214" s="117">
        <v>0.497</v>
      </c>
      <c r="N214" s="117">
        <f>M214*H214</f>
        <v>477.12</v>
      </c>
      <c r="O214" s="117">
        <v>0</v>
      </c>
      <c r="P214" s="117">
        <f>O214*H214</f>
        <v>0</v>
      </c>
      <c r="Q214" s="117">
        <v>0</v>
      </c>
      <c r="R214" s="118">
        <f>Q214*H214</f>
        <v>0</v>
      </c>
      <c r="AP214" s="119" t="s">
        <v>129</v>
      </c>
      <c r="AR214" s="119" t="s">
        <v>125</v>
      </c>
      <c r="AS214" s="119" t="s">
        <v>68</v>
      </c>
      <c r="AW214" s="8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8" t="s">
        <v>68</v>
      </c>
      <c r="BI214" s="120" t="e">
        <f>ROUND(#REF!*H214,2)</f>
        <v>#REF!</v>
      </c>
      <c r="BJ214" s="8" t="s">
        <v>129</v>
      </c>
      <c r="BK214" s="119" t="s">
        <v>1934</v>
      </c>
    </row>
    <row r="215" spans="2:63" s="1" customFormat="1" ht="19.5">
      <c r="B215" s="19"/>
      <c r="D215" s="121" t="s">
        <v>131</v>
      </c>
      <c r="F215" s="122" t="s">
        <v>1935</v>
      </c>
      <c r="J215" s="19"/>
      <c r="K215" s="123"/>
      <c r="R215" s="40"/>
      <c r="AR215" s="8" t="s">
        <v>131</v>
      </c>
      <c r="AS215" s="8" t="s">
        <v>68</v>
      </c>
    </row>
    <row r="216" spans="2:63" s="1" customFormat="1">
      <c r="B216" s="19"/>
      <c r="D216" s="125" t="s">
        <v>154</v>
      </c>
      <c r="F216" s="126" t="s">
        <v>1936</v>
      </c>
      <c r="J216" s="19"/>
      <c r="K216" s="123"/>
      <c r="R216" s="40"/>
      <c r="AR216" s="8" t="s">
        <v>154</v>
      </c>
      <c r="AS216" s="8" t="s">
        <v>68</v>
      </c>
    </row>
    <row r="217" spans="2:63" s="1" customFormat="1" ht="16.5" customHeight="1">
      <c r="B217" s="19"/>
      <c r="C217" s="110" t="s">
        <v>356</v>
      </c>
      <c r="D217" s="110" t="s">
        <v>125</v>
      </c>
      <c r="E217" s="111" t="s">
        <v>1937</v>
      </c>
      <c r="F217" s="112" t="s">
        <v>1938</v>
      </c>
      <c r="G217" s="113" t="s">
        <v>1427</v>
      </c>
      <c r="H217" s="114">
        <v>212</v>
      </c>
      <c r="I217" s="112" t="s">
        <v>1</v>
      </c>
      <c r="J217" s="19"/>
      <c r="K217" s="115" t="s">
        <v>1</v>
      </c>
      <c r="L217" s="116" t="s">
        <v>27</v>
      </c>
      <c r="M217" s="117">
        <v>0</v>
      </c>
      <c r="N217" s="117">
        <f>M217*H217</f>
        <v>0</v>
      </c>
      <c r="O217" s="117">
        <v>0</v>
      </c>
      <c r="P217" s="117">
        <f>O217*H217</f>
        <v>0</v>
      </c>
      <c r="Q217" s="117">
        <v>0</v>
      </c>
      <c r="R217" s="118">
        <f>Q217*H217</f>
        <v>0</v>
      </c>
      <c r="AP217" s="119" t="s">
        <v>129</v>
      </c>
      <c r="AR217" s="119" t="s">
        <v>125</v>
      </c>
      <c r="AS217" s="119" t="s">
        <v>68</v>
      </c>
      <c r="AW217" s="8" t="s">
        <v>122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8" t="s">
        <v>68</v>
      </c>
      <c r="BI217" s="120" t="e">
        <f>ROUND(#REF!*H217,2)</f>
        <v>#REF!</v>
      </c>
      <c r="BJ217" s="8" t="s">
        <v>129</v>
      </c>
      <c r="BK217" s="119" t="s">
        <v>1939</v>
      </c>
    </row>
    <row r="218" spans="2:63" s="1" customFormat="1">
      <c r="B218" s="19"/>
      <c r="D218" s="121" t="s">
        <v>131</v>
      </c>
      <c r="F218" s="122" t="s">
        <v>1938</v>
      </c>
      <c r="J218" s="19"/>
      <c r="K218" s="123"/>
      <c r="R218" s="40"/>
      <c r="AR218" s="8" t="s">
        <v>131</v>
      </c>
      <c r="AS218" s="8" t="s">
        <v>68</v>
      </c>
    </row>
    <row r="219" spans="2:63" s="1" customFormat="1" ht="16.5" customHeight="1">
      <c r="B219" s="19"/>
      <c r="C219" s="110" t="s">
        <v>362</v>
      </c>
      <c r="D219" s="110" t="s">
        <v>125</v>
      </c>
      <c r="E219" s="111" t="s">
        <v>1940</v>
      </c>
      <c r="F219" s="112" t="s">
        <v>1941</v>
      </c>
      <c r="G219" s="113" t="s">
        <v>1427</v>
      </c>
      <c r="H219" s="114">
        <v>265</v>
      </c>
      <c r="I219" s="112" t="s">
        <v>1</v>
      </c>
      <c r="J219" s="19"/>
      <c r="K219" s="115" t="s">
        <v>1</v>
      </c>
      <c r="L219" s="116" t="s">
        <v>27</v>
      </c>
      <c r="M219" s="117">
        <v>0</v>
      </c>
      <c r="N219" s="117">
        <f>M219*H219</f>
        <v>0</v>
      </c>
      <c r="O219" s="117">
        <v>0</v>
      </c>
      <c r="P219" s="117">
        <f>O219*H219</f>
        <v>0</v>
      </c>
      <c r="Q219" s="117">
        <v>0</v>
      </c>
      <c r="R219" s="118">
        <f>Q219*H219</f>
        <v>0</v>
      </c>
      <c r="AP219" s="119" t="s">
        <v>129</v>
      </c>
      <c r="AR219" s="119" t="s">
        <v>125</v>
      </c>
      <c r="AS219" s="119" t="s">
        <v>68</v>
      </c>
      <c r="AW219" s="8" t="s">
        <v>122</v>
      </c>
      <c r="BC219" s="120" t="e">
        <f>IF(L219="základní",#REF!,0)</f>
        <v>#REF!</v>
      </c>
      <c r="BD219" s="120">
        <f>IF(L219="snížená",#REF!,0)</f>
        <v>0</v>
      </c>
      <c r="BE219" s="120">
        <f>IF(L219="zákl. přenesená",#REF!,0)</f>
        <v>0</v>
      </c>
      <c r="BF219" s="120">
        <f>IF(L219="sníž. přenesená",#REF!,0)</f>
        <v>0</v>
      </c>
      <c r="BG219" s="120">
        <f>IF(L219="nulová",#REF!,0)</f>
        <v>0</v>
      </c>
      <c r="BH219" s="8" t="s">
        <v>68</v>
      </c>
      <c r="BI219" s="120" t="e">
        <f>ROUND(#REF!*H219,2)</f>
        <v>#REF!</v>
      </c>
      <c r="BJ219" s="8" t="s">
        <v>129</v>
      </c>
      <c r="BK219" s="119" t="s">
        <v>1942</v>
      </c>
    </row>
    <row r="220" spans="2:63" s="1" customFormat="1">
      <c r="B220" s="19"/>
      <c r="D220" s="121" t="s">
        <v>131</v>
      </c>
      <c r="F220" s="122" t="s">
        <v>1941</v>
      </c>
      <c r="J220" s="19"/>
      <c r="K220" s="123"/>
      <c r="R220" s="40"/>
      <c r="AR220" s="8" t="s">
        <v>131</v>
      </c>
      <c r="AS220" s="8" t="s">
        <v>68</v>
      </c>
    </row>
    <row r="221" spans="2:63" s="1" customFormat="1" ht="16.5" customHeight="1">
      <c r="B221" s="19"/>
      <c r="C221" s="110" t="s">
        <v>368</v>
      </c>
      <c r="D221" s="110" t="s">
        <v>125</v>
      </c>
      <c r="E221" s="111" t="s">
        <v>1943</v>
      </c>
      <c r="F221" s="112" t="s">
        <v>1944</v>
      </c>
      <c r="G221" s="113" t="s">
        <v>1427</v>
      </c>
      <c r="H221" s="114">
        <v>318</v>
      </c>
      <c r="I221" s="112" t="s">
        <v>1</v>
      </c>
      <c r="J221" s="19"/>
      <c r="K221" s="115" t="s">
        <v>1</v>
      </c>
      <c r="L221" s="116" t="s">
        <v>27</v>
      </c>
      <c r="M221" s="117">
        <v>0</v>
      </c>
      <c r="N221" s="117">
        <f>M221*H221</f>
        <v>0</v>
      </c>
      <c r="O221" s="117">
        <v>0</v>
      </c>
      <c r="P221" s="117">
        <f>O221*H221</f>
        <v>0</v>
      </c>
      <c r="Q221" s="117">
        <v>0</v>
      </c>
      <c r="R221" s="118">
        <f>Q221*H221</f>
        <v>0</v>
      </c>
      <c r="AP221" s="119" t="s">
        <v>129</v>
      </c>
      <c r="AR221" s="119" t="s">
        <v>125</v>
      </c>
      <c r="AS221" s="119" t="s">
        <v>68</v>
      </c>
      <c r="AW221" s="8" t="s">
        <v>122</v>
      </c>
      <c r="BC221" s="120" t="e">
        <f>IF(L221="základní",#REF!,0)</f>
        <v>#REF!</v>
      </c>
      <c r="BD221" s="120">
        <f>IF(L221="snížená",#REF!,0)</f>
        <v>0</v>
      </c>
      <c r="BE221" s="120">
        <f>IF(L221="zákl. přenesená",#REF!,0)</f>
        <v>0</v>
      </c>
      <c r="BF221" s="120">
        <f>IF(L221="sníž. přenesená",#REF!,0)</f>
        <v>0</v>
      </c>
      <c r="BG221" s="120">
        <f>IF(L221="nulová",#REF!,0)</f>
        <v>0</v>
      </c>
      <c r="BH221" s="8" t="s">
        <v>68</v>
      </c>
      <c r="BI221" s="120" t="e">
        <f>ROUND(#REF!*H221,2)</f>
        <v>#REF!</v>
      </c>
      <c r="BJ221" s="8" t="s">
        <v>129</v>
      </c>
      <c r="BK221" s="119" t="s">
        <v>1945</v>
      </c>
    </row>
    <row r="222" spans="2:63" s="1" customFormat="1">
      <c r="B222" s="19"/>
      <c r="D222" s="121" t="s">
        <v>131</v>
      </c>
      <c r="F222" s="122" t="s">
        <v>1944</v>
      </c>
      <c r="J222" s="19"/>
      <c r="K222" s="123"/>
      <c r="R222" s="40"/>
      <c r="AR222" s="8" t="s">
        <v>131</v>
      </c>
      <c r="AS222" s="8" t="s">
        <v>68</v>
      </c>
    </row>
    <row r="223" spans="2:63" s="1" customFormat="1" ht="16.5" customHeight="1">
      <c r="B223" s="19"/>
      <c r="C223" s="110" t="s">
        <v>374</v>
      </c>
      <c r="D223" s="110" t="s">
        <v>125</v>
      </c>
      <c r="E223" s="111" t="s">
        <v>1946</v>
      </c>
      <c r="F223" s="112" t="s">
        <v>1947</v>
      </c>
      <c r="G223" s="113" t="s">
        <v>1427</v>
      </c>
      <c r="H223" s="114">
        <v>14</v>
      </c>
      <c r="I223" s="112" t="s">
        <v>1</v>
      </c>
      <c r="J223" s="19"/>
      <c r="K223" s="115" t="s">
        <v>1</v>
      </c>
      <c r="L223" s="116" t="s">
        <v>27</v>
      </c>
      <c r="M223" s="117">
        <v>0</v>
      </c>
      <c r="N223" s="117">
        <f>M223*H223</f>
        <v>0</v>
      </c>
      <c r="O223" s="117">
        <v>0</v>
      </c>
      <c r="P223" s="117">
        <f>O223*H223</f>
        <v>0</v>
      </c>
      <c r="Q223" s="117">
        <v>0</v>
      </c>
      <c r="R223" s="118">
        <f>Q223*H223</f>
        <v>0</v>
      </c>
      <c r="AP223" s="119" t="s">
        <v>129</v>
      </c>
      <c r="AR223" s="119" t="s">
        <v>125</v>
      </c>
      <c r="AS223" s="119" t="s">
        <v>68</v>
      </c>
      <c r="AW223" s="8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8" t="s">
        <v>68</v>
      </c>
      <c r="BI223" s="120" t="e">
        <f>ROUND(#REF!*H223,2)</f>
        <v>#REF!</v>
      </c>
      <c r="BJ223" s="8" t="s">
        <v>129</v>
      </c>
      <c r="BK223" s="119" t="s">
        <v>1948</v>
      </c>
    </row>
    <row r="224" spans="2:63" s="1" customFormat="1">
      <c r="B224" s="19"/>
      <c r="D224" s="121" t="s">
        <v>131</v>
      </c>
      <c r="F224" s="122" t="s">
        <v>1947</v>
      </c>
      <c r="J224" s="19"/>
      <c r="K224" s="123"/>
      <c r="R224" s="40"/>
      <c r="AR224" s="8" t="s">
        <v>131</v>
      </c>
      <c r="AS224" s="8" t="s">
        <v>68</v>
      </c>
    </row>
    <row r="225" spans="2:63" s="1" customFormat="1" ht="16.5" customHeight="1">
      <c r="B225" s="19"/>
      <c r="C225" s="110" t="s">
        <v>380</v>
      </c>
      <c r="D225" s="110" t="s">
        <v>125</v>
      </c>
      <c r="E225" s="111" t="s">
        <v>1949</v>
      </c>
      <c r="F225" s="112" t="s">
        <v>1950</v>
      </c>
      <c r="G225" s="113" t="s">
        <v>1427</v>
      </c>
      <c r="H225" s="114">
        <v>14</v>
      </c>
      <c r="I225" s="112" t="s">
        <v>1</v>
      </c>
      <c r="J225" s="19"/>
      <c r="K225" s="115" t="s">
        <v>1</v>
      </c>
      <c r="L225" s="116" t="s">
        <v>27</v>
      </c>
      <c r="M225" s="117">
        <v>0</v>
      </c>
      <c r="N225" s="117">
        <f>M225*H225</f>
        <v>0</v>
      </c>
      <c r="O225" s="117">
        <v>0</v>
      </c>
      <c r="P225" s="117">
        <f>O225*H225</f>
        <v>0</v>
      </c>
      <c r="Q225" s="117">
        <v>0</v>
      </c>
      <c r="R225" s="118">
        <f>Q225*H225</f>
        <v>0</v>
      </c>
      <c r="AP225" s="119" t="s">
        <v>129</v>
      </c>
      <c r="AR225" s="119" t="s">
        <v>125</v>
      </c>
      <c r="AS225" s="119" t="s">
        <v>68</v>
      </c>
      <c r="AW225" s="8" t="s">
        <v>122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8" t="s">
        <v>68</v>
      </c>
      <c r="BI225" s="120" t="e">
        <f>ROUND(#REF!*H225,2)</f>
        <v>#REF!</v>
      </c>
      <c r="BJ225" s="8" t="s">
        <v>129</v>
      </c>
      <c r="BK225" s="119" t="s">
        <v>1951</v>
      </c>
    </row>
    <row r="226" spans="2:63" s="1" customFormat="1">
      <c r="B226" s="19"/>
      <c r="D226" s="121" t="s">
        <v>131</v>
      </c>
      <c r="F226" s="122" t="s">
        <v>1950</v>
      </c>
      <c r="J226" s="19"/>
      <c r="K226" s="123"/>
      <c r="R226" s="40"/>
      <c r="AR226" s="8" t="s">
        <v>131</v>
      </c>
      <c r="AS226" s="8" t="s">
        <v>68</v>
      </c>
    </row>
    <row r="227" spans="2:63" s="1" customFormat="1" ht="16.5" customHeight="1">
      <c r="B227" s="19"/>
      <c r="C227" s="110" t="s">
        <v>386</v>
      </c>
      <c r="D227" s="110" t="s">
        <v>125</v>
      </c>
      <c r="E227" s="111" t="s">
        <v>1952</v>
      </c>
      <c r="F227" s="112" t="s">
        <v>1953</v>
      </c>
      <c r="G227" s="113" t="s">
        <v>1427</v>
      </c>
      <c r="H227" s="114">
        <v>14</v>
      </c>
      <c r="I227" s="112" t="s">
        <v>1</v>
      </c>
      <c r="J227" s="19"/>
      <c r="K227" s="115" t="s">
        <v>1</v>
      </c>
      <c r="L227" s="116" t="s">
        <v>27</v>
      </c>
      <c r="M227" s="117">
        <v>0</v>
      </c>
      <c r="N227" s="117">
        <f>M227*H227</f>
        <v>0</v>
      </c>
      <c r="O227" s="117">
        <v>0</v>
      </c>
      <c r="P227" s="117">
        <f>O227*H227</f>
        <v>0</v>
      </c>
      <c r="Q227" s="117">
        <v>0</v>
      </c>
      <c r="R227" s="118">
        <f>Q227*H227</f>
        <v>0</v>
      </c>
      <c r="AP227" s="119" t="s">
        <v>129</v>
      </c>
      <c r="AR227" s="119" t="s">
        <v>125</v>
      </c>
      <c r="AS227" s="119" t="s">
        <v>68</v>
      </c>
      <c r="AW227" s="8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8" t="s">
        <v>68</v>
      </c>
      <c r="BI227" s="120" t="e">
        <f>ROUND(#REF!*H227,2)</f>
        <v>#REF!</v>
      </c>
      <c r="BJ227" s="8" t="s">
        <v>129</v>
      </c>
      <c r="BK227" s="119" t="s">
        <v>1954</v>
      </c>
    </row>
    <row r="228" spans="2:63" s="1" customFormat="1">
      <c r="B228" s="19"/>
      <c r="D228" s="121" t="s">
        <v>131</v>
      </c>
      <c r="F228" s="122" t="s">
        <v>1953</v>
      </c>
      <c r="J228" s="19"/>
      <c r="K228" s="123"/>
      <c r="R228" s="40"/>
      <c r="AR228" s="8" t="s">
        <v>131</v>
      </c>
      <c r="AS228" s="8" t="s">
        <v>68</v>
      </c>
    </row>
    <row r="229" spans="2:63" s="1" customFormat="1" ht="16.5" customHeight="1">
      <c r="B229" s="19"/>
      <c r="C229" s="110" t="s">
        <v>391</v>
      </c>
      <c r="D229" s="110" t="s">
        <v>125</v>
      </c>
      <c r="E229" s="111" t="s">
        <v>1955</v>
      </c>
      <c r="F229" s="112" t="s">
        <v>1956</v>
      </c>
      <c r="G229" s="113" t="s">
        <v>1427</v>
      </c>
      <c r="H229" s="114">
        <v>28</v>
      </c>
      <c r="I229" s="112" t="s">
        <v>1</v>
      </c>
      <c r="J229" s="19"/>
      <c r="K229" s="115" t="s">
        <v>1</v>
      </c>
      <c r="L229" s="116" t="s">
        <v>27</v>
      </c>
      <c r="M229" s="117">
        <v>0</v>
      </c>
      <c r="N229" s="117">
        <f>M229*H229</f>
        <v>0</v>
      </c>
      <c r="O229" s="117">
        <v>0</v>
      </c>
      <c r="P229" s="117">
        <f>O229*H229</f>
        <v>0</v>
      </c>
      <c r="Q229" s="117">
        <v>0</v>
      </c>
      <c r="R229" s="118">
        <f>Q229*H229</f>
        <v>0</v>
      </c>
      <c r="AP229" s="119" t="s">
        <v>129</v>
      </c>
      <c r="AR229" s="119" t="s">
        <v>125</v>
      </c>
      <c r="AS229" s="119" t="s">
        <v>68</v>
      </c>
      <c r="AW229" s="8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8" t="s">
        <v>68</v>
      </c>
      <c r="BI229" s="120" t="e">
        <f>ROUND(#REF!*H229,2)</f>
        <v>#REF!</v>
      </c>
      <c r="BJ229" s="8" t="s">
        <v>129</v>
      </c>
      <c r="BK229" s="119" t="s">
        <v>1957</v>
      </c>
    </row>
    <row r="230" spans="2:63" s="1" customFormat="1">
      <c r="B230" s="19"/>
      <c r="D230" s="121" t="s">
        <v>131</v>
      </c>
      <c r="F230" s="122" t="s">
        <v>1956</v>
      </c>
      <c r="J230" s="19"/>
      <c r="K230" s="123"/>
      <c r="R230" s="40"/>
      <c r="AR230" s="8" t="s">
        <v>131</v>
      </c>
      <c r="AS230" s="8" t="s">
        <v>68</v>
      </c>
    </row>
    <row r="231" spans="2:63" s="1" customFormat="1" ht="24.2" customHeight="1">
      <c r="B231" s="19"/>
      <c r="C231" s="110" t="s">
        <v>397</v>
      </c>
      <c r="D231" s="110" t="s">
        <v>125</v>
      </c>
      <c r="E231" s="111" t="s">
        <v>1958</v>
      </c>
      <c r="F231" s="112" t="s">
        <v>1959</v>
      </c>
      <c r="G231" s="113" t="s">
        <v>134</v>
      </c>
      <c r="H231" s="114">
        <v>14</v>
      </c>
      <c r="I231" s="112" t="s">
        <v>151</v>
      </c>
      <c r="J231" s="19"/>
      <c r="K231" s="115" t="s">
        <v>1</v>
      </c>
      <c r="L231" s="116" t="s">
        <v>27</v>
      </c>
      <c r="M231" s="117">
        <v>1.335</v>
      </c>
      <c r="N231" s="117">
        <f>M231*H231</f>
        <v>18.689999999999998</v>
      </c>
      <c r="O231" s="117">
        <v>0</v>
      </c>
      <c r="P231" s="117">
        <f>O231*H231</f>
        <v>0</v>
      </c>
      <c r="Q231" s="117">
        <v>0</v>
      </c>
      <c r="R231" s="118">
        <f>Q231*H231</f>
        <v>0</v>
      </c>
      <c r="AP231" s="119" t="s">
        <v>129</v>
      </c>
      <c r="AR231" s="119" t="s">
        <v>125</v>
      </c>
      <c r="AS231" s="119" t="s">
        <v>68</v>
      </c>
      <c r="AW231" s="8" t="s">
        <v>122</v>
      </c>
      <c r="BC231" s="120" t="e">
        <f>IF(L231="základní",#REF!,0)</f>
        <v>#REF!</v>
      </c>
      <c r="BD231" s="120">
        <f>IF(L231="snížená",#REF!,0)</f>
        <v>0</v>
      </c>
      <c r="BE231" s="120">
        <f>IF(L231="zákl. přenesená",#REF!,0)</f>
        <v>0</v>
      </c>
      <c r="BF231" s="120">
        <f>IF(L231="sníž. přenesená",#REF!,0)</f>
        <v>0</v>
      </c>
      <c r="BG231" s="120">
        <f>IF(L231="nulová",#REF!,0)</f>
        <v>0</v>
      </c>
      <c r="BH231" s="8" t="s">
        <v>68</v>
      </c>
      <c r="BI231" s="120" t="e">
        <f>ROUND(#REF!*H231,2)</f>
        <v>#REF!</v>
      </c>
      <c r="BJ231" s="8" t="s">
        <v>129</v>
      </c>
      <c r="BK231" s="119" t="s">
        <v>1960</v>
      </c>
    </row>
    <row r="232" spans="2:63" s="1" customFormat="1" ht="19.5">
      <c r="B232" s="19"/>
      <c r="D232" s="121" t="s">
        <v>131</v>
      </c>
      <c r="F232" s="122" t="s">
        <v>1961</v>
      </c>
      <c r="J232" s="19"/>
      <c r="K232" s="123"/>
      <c r="R232" s="40"/>
      <c r="AR232" s="8" t="s">
        <v>131</v>
      </c>
      <c r="AS232" s="8" t="s">
        <v>68</v>
      </c>
    </row>
    <row r="233" spans="2:63" s="1" customFormat="1">
      <c r="B233" s="19"/>
      <c r="D233" s="125" t="s">
        <v>154</v>
      </c>
      <c r="F233" s="126" t="s">
        <v>1962</v>
      </c>
      <c r="J233" s="19"/>
      <c r="K233" s="123"/>
      <c r="R233" s="40"/>
      <c r="AR233" s="8" t="s">
        <v>154</v>
      </c>
      <c r="AS233" s="8" t="s">
        <v>68</v>
      </c>
    </row>
    <row r="234" spans="2:63" s="1" customFormat="1" ht="21.75" customHeight="1">
      <c r="B234" s="19"/>
      <c r="C234" s="110" t="s">
        <v>401</v>
      </c>
      <c r="D234" s="110" t="s">
        <v>125</v>
      </c>
      <c r="E234" s="111" t="s">
        <v>1963</v>
      </c>
      <c r="F234" s="112" t="s">
        <v>1964</v>
      </c>
      <c r="G234" s="113" t="s">
        <v>1427</v>
      </c>
      <c r="H234" s="114">
        <v>35</v>
      </c>
      <c r="I234" s="112" t="s">
        <v>1</v>
      </c>
      <c r="J234" s="19"/>
      <c r="K234" s="115" t="s">
        <v>1</v>
      </c>
      <c r="L234" s="116" t="s">
        <v>27</v>
      </c>
      <c r="M234" s="117">
        <v>0</v>
      </c>
      <c r="N234" s="117">
        <f>M234*H234</f>
        <v>0</v>
      </c>
      <c r="O234" s="117">
        <v>0</v>
      </c>
      <c r="P234" s="117">
        <f>O234*H234</f>
        <v>0</v>
      </c>
      <c r="Q234" s="117">
        <v>0</v>
      </c>
      <c r="R234" s="118">
        <f>Q234*H234</f>
        <v>0</v>
      </c>
      <c r="AP234" s="119" t="s">
        <v>129</v>
      </c>
      <c r="AR234" s="119" t="s">
        <v>125</v>
      </c>
      <c r="AS234" s="119" t="s">
        <v>68</v>
      </c>
      <c r="AW234" s="8" t="s">
        <v>122</v>
      </c>
      <c r="BC234" s="120" t="e">
        <f>IF(L234="základní",#REF!,0)</f>
        <v>#REF!</v>
      </c>
      <c r="BD234" s="120">
        <f>IF(L234="snížená",#REF!,0)</f>
        <v>0</v>
      </c>
      <c r="BE234" s="120">
        <f>IF(L234="zákl. přenesená",#REF!,0)</f>
        <v>0</v>
      </c>
      <c r="BF234" s="120">
        <f>IF(L234="sníž. přenesená",#REF!,0)</f>
        <v>0</v>
      </c>
      <c r="BG234" s="120">
        <f>IF(L234="nulová",#REF!,0)</f>
        <v>0</v>
      </c>
      <c r="BH234" s="8" t="s">
        <v>68</v>
      </c>
      <c r="BI234" s="120" t="e">
        <f>ROUND(#REF!*H234,2)</f>
        <v>#REF!</v>
      </c>
      <c r="BJ234" s="8" t="s">
        <v>129</v>
      </c>
      <c r="BK234" s="119" t="s">
        <v>1965</v>
      </c>
    </row>
    <row r="235" spans="2:63" s="1" customFormat="1">
      <c r="B235" s="19"/>
      <c r="D235" s="121" t="s">
        <v>131</v>
      </c>
      <c r="F235" s="122" t="s">
        <v>1964</v>
      </c>
      <c r="J235" s="19"/>
      <c r="K235" s="123"/>
      <c r="R235" s="40"/>
      <c r="AR235" s="8" t="s">
        <v>131</v>
      </c>
      <c r="AS235" s="8" t="s">
        <v>68</v>
      </c>
    </row>
    <row r="236" spans="2:63" s="1" customFormat="1" ht="16.5" customHeight="1">
      <c r="B236" s="19"/>
      <c r="C236" s="110" t="s">
        <v>407</v>
      </c>
      <c r="D236" s="110" t="s">
        <v>125</v>
      </c>
      <c r="E236" s="111" t="s">
        <v>1966</v>
      </c>
      <c r="F236" s="112" t="s">
        <v>1967</v>
      </c>
      <c r="G236" s="113" t="s">
        <v>1427</v>
      </c>
      <c r="H236" s="114">
        <v>35</v>
      </c>
      <c r="I236" s="112" t="s">
        <v>1</v>
      </c>
      <c r="J236" s="19"/>
      <c r="K236" s="115" t="s">
        <v>1</v>
      </c>
      <c r="L236" s="116" t="s">
        <v>27</v>
      </c>
      <c r="M236" s="117">
        <v>0</v>
      </c>
      <c r="N236" s="117">
        <f>M236*H236</f>
        <v>0</v>
      </c>
      <c r="O236" s="117">
        <v>0</v>
      </c>
      <c r="P236" s="117">
        <f>O236*H236</f>
        <v>0</v>
      </c>
      <c r="Q236" s="117">
        <v>0</v>
      </c>
      <c r="R236" s="118">
        <f>Q236*H236</f>
        <v>0</v>
      </c>
      <c r="AP236" s="119" t="s">
        <v>129</v>
      </c>
      <c r="AR236" s="119" t="s">
        <v>125</v>
      </c>
      <c r="AS236" s="119" t="s">
        <v>68</v>
      </c>
      <c r="AW236" s="8" t="s">
        <v>122</v>
      </c>
      <c r="BC236" s="120" t="e">
        <f>IF(L236="základní",#REF!,0)</f>
        <v>#REF!</v>
      </c>
      <c r="BD236" s="120">
        <f>IF(L236="snížená",#REF!,0)</f>
        <v>0</v>
      </c>
      <c r="BE236" s="120">
        <f>IF(L236="zákl. přenesená",#REF!,0)</f>
        <v>0</v>
      </c>
      <c r="BF236" s="120">
        <f>IF(L236="sníž. přenesená",#REF!,0)</f>
        <v>0</v>
      </c>
      <c r="BG236" s="120">
        <f>IF(L236="nulová",#REF!,0)</f>
        <v>0</v>
      </c>
      <c r="BH236" s="8" t="s">
        <v>68</v>
      </c>
      <c r="BI236" s="120" t="e">
        <f>ROUND(#REF!*H236,2)</f>
        <v>#REF!</v>
      </c>
      <c r="BJ236" s="8" t="s">
        <v>129</v>
      </c>
      <c r="BK236" s="119" t="s">
        <v>1968</v>
      </c>
    </row>
    <row r="237" spans="2:63" s="1" customFormat="1">
      <c r="B237" s="19"/>
      <c r="D237" s="121" t="s">
        <v>131</v>
      </c>
      <c r="F237" s="122" t="s">
        <v>1967</v>
      </c>
      <c r="J237" s="19"/>
      <c r="K237" s="123"/>
      <c r="R237" s="40"/>
      <c r="AR237" s="8" t="s">
        <v>131</v>
      </c>
      <c r="AS237" s="8" t="s">
        <v>68</v>
      </c>
    </row>
    <row r="238" spans="2:63" s="1" customFormat="1" ht="16.5" customHeight="1">
      <c r="B238" s="19"/>
      <c r="C238" s="110" t="s">
        <v>413</v>
      </c>
      <c r="D238" s="110" t="s">
        <v>125</v>
      </c>
      <c r="E238" s="111" t="s">
        <v>1969</v>
      </c>
      <c r="F238" s="112" t="s">
        <v>1970</v>
      </c>
      <c r="G238" s="113" t="s">
        <v>1427</v>
      </c>
      <c r="H238" s="114">
        <v>159</v>
      </c>
      <c r="I238" s="112" t="s">
        <v>1</v>
      </c>
      <c r="J238" s="19"/>
      <c r="K238" s="115" t="s">
        <v>1</v>
      </c>
      <c r="L238" s="116" t="s">
        <v>27</v>
      </c>
      <c r="M238" s="117">
        <v>0</v>
      </c>
      <c r="N238" s="117">
        <f>M238*H238</f>
        <v>0</v>
      </c>
      <c r="O238" s="117">
        <v>0</v>
      </c>
      <c r="P238" s="117">
        <f>O238*H238</f>
        <v>0</v>
      </c>
      <c r="Q238" s="117">
        <v>0</v>
      </c>
      <c r="R238" s="118">
        <f>Q238*H238</f>
        <v>0</v>
      </c>
      <c r="AP238" s="119" t="s">
        <v>129</v>
      </c>
      <c r="AR238" s="119" t="s">
        <v>125</v>
      </c>
      <c r="AS238" s="119" t="s">
        <v>68</v>
      </c>
      <c r="AW238" s="8" t="s">
        <v>122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8" t="s">
        <v>68</v>
      </c>
      <c r="BI238" s="120" t="e">
        <f>ROUND(#REF!*H238,2)</f>
        <v>#REF!</v>
      </c>
      <c r="BJ238" s="8" t="s">
        <v>129</v>
      </c>
      <c r="BK238" s="119" t="s">
        <v>1971</v>
      </c>
    </row>
    <row r="239" spans="2:63" s="1" customFormat="1">
      <c r="B239" s="19"/>
      <c r="D239" s="121" t="s">
        <v>131</v>
      </c>
      <c r="F239" s="122" t="s">
        <v>1970</v>
      </c>
      <c r="J239" s="19"/>
      <c r="K239" s="123"/>
      <c r="R239" s="40"/>
      <c r="AR239" s="8" t="s">
        <v>131</v>
      </c>
      <c r="AS239" s="8" t="s">
        <v>68</v>
      </c>
    </row>
    <row r="240" spans="2:63" s="1" customFormat="1" ht="16.5" customHeight="1">
      <c r="B240" s="19"/>
      <c r="C240" s="110" t="s">
        <v>419</v>
      </c>
      <c r="D240" s="110" t="s">
        <v>125</v>
      </c>
      <c r="E240" s="111" t="s">
        <v>1972</v>
      </c>
      <c r="F240" s="112" t="s">
        <v>1973</v>
      </c>
      <c r="G240" s="113" t="s">
        <v>134</v>
      </c>
      <c r="H240" s="114">
        <v>159</v>
      </c>
      <c r="I240" s="112" t="s">
        <v>151</v>
      </c>
      <c r="J240" s="19"/>
      <c r="K240" s="115" t="s">
        <v>1</v>
      </c>
      <c r="L240" s="116" t="s">
        <v>27</v>
      </c>
      <c r="M240" s="117">
        <v>0.252</v>
      </c>
      <c r="N240" s="117">
        <f>M240*H240</f>
        <v>40.067999999999998</v>
      </c>
      <c r="O240" s="117">
        <v>0</v>
      </c>
      <c r="P240" s="117">
        <f>O240*H240</f>
        <v>0</v>
      </c>
      <c r="Q240" s="117">
        <v>0</v>
      </c>
      <c r="R240" s="118">
        <f>Q240*H240</f>
        <v>0</v>
      </c>
      <c r="AP240" s="119" t="s">
        <v>129</v>
      </c>
      <c r="AR240" s="119" t="s">
        <v>125</v>
      </c>
      <c r="AS240" s="119" t="s">
        <v>68</v>
      </c>
      <c r="AW240" s="8" t="s">
        <v>122</v>
      </c>
      <c r="BC240" s="120" t="e">
        <f>IF(L240="základní",#REF!,0)</f>
        <v>#REF!</v>
      </c>
      <c r="BD240" s="120">
        <f>IF(L240="snížená",#REF!,0)</f>
        <v>0</v>
      </c>
      <c r="BE240" s="120">
        <f>IF(L240="zákl. přenesená",#REF!,0)</f>
        <v>0</v>
      </c>
      <c r="BF240" s="120">
        <f>IF(L240="sníž. přenesená",#REF!,0)</f>
        <v>0</v>
      </c>
      <c r="BG240" s="120">
        <f>IF(L240="nulová",#REF!,0)</f>
        <v>0</v>
      </c>
      <c r="BH240" s="8" t="s">
        <v>68</v>
      </c>
      <c r="BI240" s="120" t="e">
        <f>ROUND(#REF!*H240,2)</f>
        <v>#REF!</v>
      </c>
      <c r="BJ240" s="8" t="s">
        <v>129</v>
      </c>
      <c r="BK240" s="119" t="s">
        <v>1974</v>
      </c>
    </row>
    <row r="241" spans="2:63" s="1" customFormat="1">
      <c r="B241" s="19"/>
      <c r="D241" s="121" t="s">
        <v>131</v>
      </c>
      <c r="F241" s="122" t="s">
        <v>1975</v>
      </c>
      <c r="J241" s="19"/>
      <c r="K241" s="123"/>
      <c r="R241" s="40"/>
      <c r="AR241" s="8" t="s">
        <v>131</v>
      </c>
      <c r="AS241" s="8" t="s">
        <v>68</v>
      </c>
    </row>
    <row r="242" spans="2:63" s="1" customFormat="1">
      <c r="B242" s="19"/>
      <c r="D242" s="125" t="s">
        <v>154</v>
      </c>
      <c r="F242" s="126" t="s">
        <v>1976</v>
      </c>
      <c r="J242" s="19"/>
      <c r="K242" s="123"/>
      <c r="R242" s="40"/>
      <c r="AR242" s="8" t="s">
        <v>154</v>
      </c>
      <c r="AS242" s="8" t="s">
        <v>68</v>
      </c>
    </row>
    <row r="243" spans="2:63" s="1" customFormat="1" ht="16.5" customHeight="1">
      <c r="B243" s="19"/>
      <c r="C243" s="110" t="s">
        <v>425</v>
      </c>
      <c r="D243" s="110" t="s">
        <v>125</v>
      </c>
      <c r="E243" s="111" t="s">
        <v>1977</v>
      </c>
      <c r="F243" s="112" t="s">
        <v>1978</v>
      </c>
      <c r="G243" s="113" t="s">
        <v>1427</v>
      </c>
      <c r="H243" s="114">
        <v>35</v>
      </c>
      <c r="I243" s="112" t="s">
        <v>1</v>
      </c>
      <c r="J243" s="19"/>
      <c r="K243" s="115" t="s">
        <v>1</v>
      </c>
      <c r="L243" s="116" t="s">
        <v>27</v>
      </c>
      <c r="M243" s="117">
        <v>0</v>
      </c>
      <c r="N243" s="117">
        <f>M243*H243</f>
        <v>0</v>
      </c>
      <c r="O243" s="117">
        <v>0</v>
      </c>
      <c r="P243" s="117">
        <f>O243*H243</f>
        <v>0</v>
      </c>
      <c r="Q243" s="117">
        <v>0</v>
      </c>
      <c r="R243" s="118">
        <f>Q243*H243</f>
        <v>0</v>
      </c>
      <c r="AP243" s="119" t="s">
        <v>129</v>
      </c>
      <c r="AR243" s="119" t="s">
        <v>125</v>
      </c>
      <c r="AS243" s="119" t="s">
        <v>68</v>
      </c>
      <c r="AW243" s="8" t="s">
        <v>122</v>
      </c>
      <c r="BC243" s="120" t="e">
        <f>IF(L243="základní",#REF!,0)</f>
        <v>#REF!</v>
      </c>
      <c r="BD243" s="120">
        <f>IF(L243="snížená",#REF!,0)</f>
        <v>0</v>
      </c>
      <c r="BE243" s="120">
        <f>IF(L243="zákl. přenesená",#REF!,0)</f>
        <v>0</v>
      </c>
      <c r="BF243" s="120">
        <f>IF(L243="sníž. přenesená",#REF!,0)</f>
        <v>0</v>
      </c>
      <c r="BG243" s="120">
        <f>IF(L243="nulová",#REF!,0)</f>
        <v>0</v>
      </c>
      <c r="BH243" s="8" t="s">
        <v>68</v>
      </c>
      <c r="BI243" s="120" t="e">
        <f>ROUND(#REF!*H243,2)</f>
        <v>#REF!</v>
      </c>
      <c r="BJ243" s="8" t="s">
        <v>129</v>
      </c>
      <c r="BK243" s="119" t="s">
        <v>1979</v>
      </c>
    </row>
    <row r="244" spans="2:63" s="1" customFormat="1">
      <c r="B244" s="19"/>
      <c r="D244" s="121" t="s">
        <v>131</v>
      </c>
      <c r="F244" s="122" t="s">
        <v>1978</v>
      </c>
      <c r="J244" s="19"/>
      <c r="K244" s="123"/>
      <c r="R244" s="40"/>
      <c r="AR244" s="8" t="s">
        <v>131</v>
      </c>
      <c r="AS244" s="8" t="s">
        <v>68</v>
      </c>
    </row>
    <row r="245" spans="2:63" s="1" customFormat="1" ht="21.75" customHeight="1">
      <c r="B245" s="19"/>
      <c r="C245" s="110" t="s">
        <v>431</v>
      </c>
      <c r="D245" s="110" t="s">
        <v>125</v>
      </c>
      <c r="E245" s="111" t="s">
        <v>1980</v>
      </c>
      <c r="F245" s="112" t="s">
        <v>1981</v>
      </c>
      <c r="G245" s="113" t="s">
        <v>134</v>
      </c>
      <c r="H245" s="114">
        <v>35</v>
      </c>
      <c r="I245" s="112" t="s">
        <v>151</v>
      </c>
      <c r="J245" s="19"/>
      <c r="K245" s="115" t="s">
        <v>1</v>
      </c>
      <c r="L245" s="116" t="s">
        <v>27</v>
      </c>
      <c r="M245" s="117">
        <v>0.35199999999999998</v>
      </c>
      <c r="N245" s="117">
        <f>M245*H245</f>
        <v>12.319999999999999</v>
      </c>
      <c r="O245" s="117">
        <v>0</v>
      </c>
      <c r="P245" s="117">
        <f>O245*H245</f>
        <v>0</v>
      </c>
      <c r="Q245" s="117">
        <v>0</v>
      </c>
      <c r="R245" s="118">
        <f>Q245*H245</f>
        <v>0</v>
      </c>
      <c r="AP245" s="119" t="s">
        <v>129</v>
      </c>
      <c r="AR245" s="119" t="s">
        <v>125</v>
      </c>
      <c r="AS245" s="119" t="s">
        <v>68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129</v>
      </c>
      <c r="BK245" s="119" t="s">
        <v>1982</v>
      </c>
    </row>
    <row r="246" spans="2:63" s="1" customFormat="1">
      <c r="B246" s="19"/>
      <c r="D246" s="121" t="s">
        <v>131</v>
      </c>
      <c r="F246" s="122" t="s">
        <v>1983</v>
      </c>
      <c r="J246" s="19"/>
      <c r="K246" s="123"/>
      <c r="R246" s="40"/>
      <c r="AR246" s="8" t="s">
        <v>131</v>
      </c>
      <c r="AS246" s="8" t="s">
        <v>68</v>
      </c>
    </row>
    <row r="247" spans="2:63" s="1" customFormat="1">
      <c r="B247" s="19"/>
      <c r="D247" s="125" t="s">
        <v>154</v>
      </c>
      <c r="F247" s="126" t="s">
        <v>1984</v>
      </c>
      <c r="J247" s="19"/>
      <c r="K247" s="123"/>
      <c r="R247" s="40"/>
      <c r="AR247" s="8" t="s">
        <v>154</v>
      </c>
      <c r="AS247" s="8" t="s">
        <v>68</v>
      </c>
    </row>
    <row r="248" spans="2:63" s="1" customFormat="1" ht="16.5" customHeight="1">
      <c r="B248" s="19"/>
      <c r="C248" s="110" t="s">
        <v>437</v>
      </c>
      <c r="D248" s="110" t="s">
        <v>125</v>
      </c>
      <c r="E248" s="111" t="s">
        <v>1985</v>
      </c>
      <c r="F248" s="112" t="s">
        <v>1986</v>
      </c>
      <c r="G248" s="113" t="s">
        <v>1427</v>
      </c>
      <c r="H248" s="114">
        <v>28</v>
      </c>
      <c r="I248" s="112" t="s">
        <v>1</v>
      </c>
      <c r="J248" s="19"/>
      <c r="K248" s="115" t="s">
        <v>1</v>
      </c>
      <c r="L248" s="116" t="s">
        <v>27</v>
      </c>
      <c r="M248" s="117">
        <v>0</v>
      </c>
      <c r="N248" s="117">
        <f>M248*H248</f>
        <v>0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129</v>
      </c>
      <c r="AR248" s="119" t="s">
        <v>125</v>
      </c>
      <c r="AS248" s="119" t="s">
        <v>68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129</v>
      </c>
      <c r="BK248" s="119" t="s">
        <v>1987</v>
      </c>
    </row>
    <row r="249" spans="2:63" s="1" customFormat="1">
      <c r="B249" s="19"/>
      <c r="D249" s="121" t="s">
        <v>131</v>
      </c>
      <c r="F249" s="122" t="s">
        <v>1986</v>
      </c>
      <c r="J249" s="19"/>
      <c r="K249" s="123"/>
      <c r="R249" s="40"/>
      <c r="AR249" s="8" t="s">
        <v>131</v>
      </c>
      <c r="AS249" s="8" t="s">
        <v>68</v>
      </c>
    </row>
    <row r="250" spans="2:63" s="1" customFormat="1" ht="21.75" customHeight="1">
      <c r="B250" s="19"/>
      <c r="C250" s="110" t="s">
        <v>443</v>
      </c>
      <c r="D250" s="110" t="s">
        <v>125</v>
      </c>
      <c r="E250" s="111" t="s">
        <v>1988</v>
      </c>
      <c r="F250" s="112" t="s">
        <v>1989</v>
      </c>
      <c r="G250" s="113" t="s">
        <v>1427</v>
      </c>
      <c r="H250" s="114">
        <v>58</v>
      </c>
      <c r="I250" s="112" t="s">
        <v>1</v>
      </c>
      <c r="J250" s="19"/>
      <c r="K250" s="115" t="s">
        <v>1</v>
      </c>
      <c r="L250" s="116" t="s">
        <v>27</v>
      </c>
      <c r="M250" s="117">
        <v>0</v>
      </c>
      <c r="N250" s="117">
        <f>M250*H250</f>
        <v>0</v>
      </c>
      <c r="O250" s="117">
        <v>0</v>
      </c>
      <c r="P250" s="117">
        <f>O250*H250</f>
        <v>0</v>
      </c>
      <c r="Q250" s="117">
        <v>0</v>
      </c>
      <c r="R250" s="118">
        <f>Q250*H250</f>
        <v>0</v>
      </c>
      <c r="AP250" s="119" t="s">
        <v>129</v>
      </c>
      <c r="AR250" s="119" t="s">
        <v>125</v>
      </c>
      <c r="AS250" s="119" t="s">
        <v>68</v>
      </c>
      <c r="AW250" s="8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8" t="s">
        <v>68</v>
      </c>
      <c r="BI250" s="120" t="e">
        <f>ROUND(#REF!*H250,2)</f>
        <v>#REF!</v>
      </c>
      <c r="BJ250" s="8" t="s">
        <v>129</v>
      </c>
      <c r="BK250" s="119" t="s">
        <v>1990</v>
      </c>
    </row>
    <row r="251" spans="2:63" s="1" customFormat="1">
      <c r="B251" s="19"/>
      <c r="D251" s="121" t="s">
        <v>131</v>
      </c>
      <c r="F251" s="122" t="s">
        <v>1989</v>
      </c>
      <c r="J251" s="19"/>
      <c r="K251" s="123"/>
      <c r="R251" s="40"/>
      <c r="AR251" s="8" t="s">
        <v>131</v>
      </c>
      <c r="AS251" s="8" t="s">
        <v>68</v>
      </c>
    </row>
    <row r="252" spans="2:63" s="1" customFormat="1" ht="24.2" customHeight="1">
      <c r="B252" s="19"/>
      <c r="C252" s="110" t="s">
        <v>449</v>
      </c>
      <c r="D252" s="110" t="s">
        <v>125</v>
      </c>
      <c r="E252" s="111" t="s">
        <v>1991</v>
      </c>
      <c r="F252" s="112" t="s">
        <v>1992</v>
      </c>
      <c r="G252" s="113" t="s">
        <v>134</v>
      </c>
      <c r="H252" s="114">
        <v>28</v>
      </c>
      <c r="I252" s="112" t="s">
        <v>151</v>
      </c>
      <c r="J252" s="19"/>
      <c r="K252" s="115" t="s">
        <v>1</v>
      </c>
      <c r="L252" s="116" t="s">
        <v>27</v>
      </c>
      <c r="M252" s="117">
        <v>0.871</v>
      </c>
      <c r="N252" s="117">
        <f>M252*H252</f>
        <v>24.387999999999998</v>
      </c>
      <c r="O252" s="117">
        <v>0</v>
      </c>
      <c r="P252" s="117">
        <f>O252*H252</f>
        <v>0</v>
      </c>
      <c r="Q252" s="117">
        <v>0</v>
      </c>
      <c r="R252" s="118">
        <f>Q252*H252</f>
        <v>0</v>
      </c>
      <c r="AP252" s="119" t="s">
        <v>129</v>
      </c>
      <c r="AR252" s="119" t="s">
        <v>125</v>
      </c>
      <c r="AS252" s="119" t="s">
        <v>68</v>
      </c>
      <c r="AW252" s="8" t="s">
        <v>122</v>
      </c>
      <c r="BC252" s="120" t="e">
        <f>IF(L252="základní",#REF!,0)</f>
        <v>#REF!</v>
      </c>
      <c r="BD252" s="120">
        <f>IF(L252="snížená",#REF!,0)</f>
        <v>0</v>
      </c>
      <c r="BE252" s="120">
        <f>IF(L252="zákl. přenesená",#REF!,0)</f>
        <v>0</v>
      </c>
      <c r="BF252" s="120">
        <f>IF(L252="sníž. přenesená",#REF!,0)</f>
        <v>0</v>
      </c>
      <c r="BG252" s="120">
        <f>IF(L252="nulová",#REF!,0)</f>
        <v>0</v>
      </c>
      <c r="BH252" s="8" t="s">
        <v>68</v>
      </c>
      <c r="BI252" s="120" t="e">
        <f>ROUND(#REF!*H252,2)</f>
        <v>#REF!</v>
      </c>
      <c r="BJ252" s="8" t="s">
        <v>129</v>
      </c>
      <c r="BK252" s="119" t="s">
        <v>1993</v>
      </c>
    </row>
    <row r="253" spans="2:63" s="1" customFormat="1" ht="19.5">
      <c r="B253" s="19"/>
      <c r="D253" s="121" t="s">
        <v>131</v>
      </c>
      <c r="F253" s="122" t="s">
        <v>1994</v>
      </c>
      <c r="J253" s="19"/>
      <c r="K253" s="123"/>
      <c r="R253" s="40"/>
      <c r="AR253" s="8" t="s">
        <v>131</v>
      </c>
      <c r="AS253" s="8" t="s">
        <v>68</v>
      </c>
    </row>
    <row r="254" spans="2:63" s="1" customFormat="1">
      <c r="B254" s="19"/>
      <c r="D254" s="125" t="s">
        <v>154</v>
      </c>
      <c r="F254" s="126" t="s">
        <v>1995</v>
      </c>
      <c r="J254" s="19"/>
      <c r="K254" s="123"/>
      <c r="R254" s="40"/>
      <c r="AR254" s="8" t="s">
        <v>154</v>
      </c>
      <c r="AS254" s="8" t="s">
        <v>68</v>
      </c>
    </row>
    <row r="255" spans="2:63" s="1" customFormat="1" ht="16.5" customHeight="1">
      <c r="B255" s="19"/>
      <c r="C255" s="110" t="s">
        <v>455</v>
      </c>
      <c r="D255" s="110" t="s">
        <v>125</v>
      </c>
      <c r="E255" s="111" t="s">
        <v>1996</v>
      </c>
      <c r="F255" s="112" t="s">
        <v>1997</v>
      </c>
      <c r="G255" s="113" t="s">
        <v>1427</v>
      </c>
      <c r="H255" s="114">
        <v>28</v>
      </c>
      <c r="I255" s="112" t="s">
        <v>1</v>
      </c>
      <c r="J255" s="19"/>
      <c r="K255" s="115" t="s">
        <v>1</v>
      </c>
      <c r="L255" s="116" t="s">
        <v>27</v>
      </c>
      <c r="M255" s="117">
        <v>0</v>
      </c>
      <c r="N255" s="117">
        <f>M255*H255</f>
        <v>0</v>
      </c>
      <c r="O255" s="117">
        <v>0</v>
      </c>
      <c r="P255" s="117">
        <f>O255*H255</f>
        <v>0</v>
      </c>
      <c r="Q255" s="117">
        <v>0</v>
      </c>
      <c r="R255" s="118">
        <f>Q255*H255</f>
        <v>0</v>
      </c>
      <c r="AP255" s="119" t="s">
        <v>129</v>
      </c>
      <c r="AR255" s="119" t="s">
        <v>125</v>
      </c>
      <c r="AS255" s="119" t="s">
        <v>68</v>
      </c>
      <c r="AW255" s="8" t="s">
        <v>122</v>
      </c>
      <c r="BC255" s="120" t="e">
        <f>IF(L255="základní",#REF!,0)</f>
        <v>#REF!</v>
      </c>
      <c r="BD255" s="120">
        <f>IF(L255="snížená",#REF!,0)</f>
        <v>0</v>
      </c>
      <c r="BE255" s="120">
        <f>IF(L255="zákl. přenesená",#REF!,0)</f>
        <v>0</v>
      </c>
      <c r="BF255" s="120">
        <f>IF(L255="sníž. přenesená",#REF!,0)</f>
        <v>0</v>
      </c>
      <c r="BG255" s="120">
        <f>IF(L255="nulová",#REF!,0)</f>
        <v>0</v>
      </c>
      <c r="BH255" s="8" t="s">
        <v>68</v>
      </c>
      <c r="BI255" s="120" t="e">
        <f>ROUND(#REF!*H255,2)</f>
        <v>#REF!</v>
      </c>
      <c r="BJ255" s="8" t="s">
        <v>129</v>
      </c>
      <c r="BK255" s="119" t="s">
        <v>1998</v>
      </c>
    </row>
    <row r="256" spans="2:63" s="1" customFormat="1">
      <c r="B256" s="19"/>
      <c r="D256" s="121" t="s">
        <v>131</v>
      </c>
      <c r="F256" s="122" t="s">
        <v>1997</v>
      </c>
      <c r="J256" s="19"/>
      <c r="K256" s="123"/>
      <c r="R256" s="40"/>
      <c r="AR256" s="8" t="s">
        <v>131</v>
      </c>
      <c r="AS256" s="8" t="s">
        <v>68</v>
      </c>
    </row>
    <row r="257" spans="2:63" s="1" customFormat="1" ht="16.5" customHeight="1">
      <c r="B257" s="19"/>
      <c r="C257" s="110" t="s">
        <v>461</v>
      </c>
      <c r="D257" s="110" t="s">
        <v>125</v>
      </c>
      <c r="E257" s="111" t="s">
        <v>1999</v>
      </c>
      <c r="F257" s="112" t="s">
        <v>2000</v>
      </c>
      <c r="G257" s="113" t="s">
        <v>1427</v>
      </c>
      <c r="H257" s="114">
        <v>28</v>
      </c>
      <c r="I257" s="112" t="s">
        <v>1</v>
      </c>
      <c r="J257" s="19"/>
      <c r="K257" s="115" t="s">
        <v>1</v>
      </c>
      <c r="L257" s="116" t="s">
        <v>27</v>
      </c>
      <c r="M257" s="117">
        <v>0</v>
      </c>
      <c r="N257" s="117">
        <f>M257*H257</f>
        <v>0</v>
      </c>
      <c r="O257" s="117">
        <v>0</v>
      </c>
      <c r="P257" s="117">
        <f>O257*H257</f>
        <v>0</v>
      </c>
      <c r="Q257" s="117">
        <v>0</v>
      </c>
      <c r="R257" s="118">
        <f>Q257*H257</f>
        <v>0</v>
      </c>
      <c r="AP257" s="119" t="s">
        <v>129</v>
      </c>
      <c r="AR257" s="119" t="s">
        <v>125</v>
      </c>
      <c r="AS257" s="119" t="s">
        <v>68</v>
      </c>
      <c r="AW257" s="8" t="s">
        <v>122</v>
      </c>
      <c r="BC257" s="120" t="e">
        <f>IF(L257="základní",#REF!,0)</f>
        <v>#REF!</v>
      </c>
      <c r="BD257" s="120">
        <f>IF(L257="snížená",#REF!,0)</f>
        <v>0</v>
      </c>
      <c r="BE257" s="120">
        <f>IF(L257="zákl. přenesená",#REF!,0)</f>
        <v>0</v>
      </c>
      <c r="BF257" s="120">
        <f>IF(L257="sníž. přenesená",#REF!,0)</f>
        <v>0</v>
      </c>
      <c r="BG257" s="120">
        <f>IF(L257="nulová",#REF!,0)</f>
        <v>0</v>
      </c>
      <c r="BH257" s="8" t="s">
        <v>68</v>
      </c>
      <c r="BI257" s="120" t="e">
        <f>ROUND(#REF!*H257,2)</f>
        <v>#REF!</v>
      </c>
      <c r="BJ257" s="8" t="s">
        <v>129</v>
      </c>
      <c r="BK257" s="119" t="s">
        <v>2001</v>
      </c>
    </row>
    <row r="258" spans="2:63" s="1" customFormat="1">
      <c r="B258" s="19"/>
      <c r="D258" s="121" t="s">
        <v>131</v>
      </c>
      <c r="F258" s="122" t="s">
        <v>2000</v>
      </c>
      <c r="J258" s="19"/>
      <c r="K258" s="123"/>
      <c r="R258" s="40"/>
      <c r="AR258" s="8" t="s">
        <v>131</v>
      </c>
      <c r="AS258" s="8" t="s">
        <v>68</v>
      </c>
    </row>
    <row r="259" spans="2:63" s="1" customFormat="1" ht="21.75" customHeight="1">
      <c r="B259" s="19"/>
      <c r="C259" s="110" t="s">
        <v>467</v>
      </c>
      <c r="D259" s="110" t="s">
        <v>125</v>
      </c>
      <c r="E259" s="111" t="s">
        <v>2002</v>
      </c>
      <c r="F259" s="112" t="s">
        <v>2003</v>
      </c>
      <c r="G259" s="113" t="s">
        <v>159</v>
      </c>
      <c r="H259" s="114">
        <v>461</v>
      </c>
      <c r="I259" s="112" t="s">
        <v>1</v>
      </c>
      <c r="J259" s="19"/>
      <c r="K259" s="115" t="s">
        <v>1</v>
      </c>
      <c r="L259" s="116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129</v>
      </c>
      <c r="AR259" s="119" t="s">
        <v>125</v>
      </c>
      <c r="AS259" s="119" t="s">
        <v>68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129</v>
      </c>
      <c r="BK259" s="119" t="s">
        <v>2004</v>
      </c>
    </row>
    <row r="260" spans="2:63" s="1" customFormat="1">
      <c r="B260" s="19"/>
      <c r="D260" s="121" t="s">
        <v>131</v>
      </c>
      <c r="F260" s="122" t="s">
        <v>2003</v>
      </c>
      <c r="J260" s="19"/>
      <c r="K260" s="123"/>
      <c r="R260" s="40"/>
      <c r="AR260" s="8" t="s">
        <v>131</v>
      </c>
      <c r="AS260" s="8" t="s">
        <v>68</v>
      </c>
    </row>
    <row r="261" spans="2:63" s="1" customFormat="1" ht="16.5" customHeight="1">
      <c r="B261" s="19"/>
      <c r="C261" s="110" t="s">
        <v>473</v>
      </c>
      <c r="D261" s="110" t="s">
        <v>125</v>
      </c>
      <c r="E261" s="111" t="s">
        <v>2005</v>
      </c>
      <c r="F261" s="112" t="s">
        <v>2006</v>
      </c>
      <c r="G261" s="113" t="s">
        <v>159</v>
      </c>
      <c r="H261" s="114">
        <v>461</v>
      </c>
      <c r="I261" s="112" t="s">
        <v>270</v>
      </c>
      <c r="J261" s="19"/>
      <c r="K261" s="115" t="s">
        <v>1</v>
      </c>
      <c r="L261" s="116" t="s">
        <v>27</v>
      </c>
      <c r="M261" s="117">
        <v>0.251</v>
      </c>
      <c r="N261" s="117">
        <f>M261*H261</f>
        <v>115.711</v>
      </c>
      <c r="O261" s="117">
        <v>0</v>
      </c>
      <c r="P261" s="117">
        <f>O261*H261</f>
        <v>0</v>
      </c>
      <c r="Q261" s="117">
        <v>0</v>
      </c>
      <c r="R261" s="118">
        <f>Q261*H261</f>
        <v>0</v>
      </c>
      <c r="AP261" s="119" t="s">
        <v>129</v>
      </c>
      <c r="AR261" s="119" t="s">
        <v>125</v>
      </c>
      <c r="AS261" s="119" t="s">
        <v>68</v>
      </c>
      <c r="AW261" s="8" t="s">
        <v>122</v>
      </c>
      <c r="BC261" s="120" t="e">
        <f>IF(L261="základní",#REF!,0)</f>
        <v>#REF!</v>
      </c>
      <c r="BD261" s="120">
        <f>IF(L261="snížená",#REF!,0)</f>
        <v>0</v>
      </c>
      <c r="BE261" s="120">
        <f>IF(L261="zákl. přenesená",#REF!,0)</f>
        <v>0</v>
      </c>
      <c r="BF261" s="120">
        <f>IF(L261="sníž. přenesená",#REF!,0)</f>
        <v>0</v>
      </c>
      <c r="BG261" s="120">
        <f>IF(L261="nulová",#REF!,0)</f>
        <v>0</v>
      </c>
      <c r="BH261" s="8" t="s">
        <v>68</v>
      </c>
      <c r="BI261" s="120" t="e">
        <f>ROUND(#REF!*H261,2)</f>
        <v>#REF!</v>
      </c>
      <c r="BJ261" s="8" t="s">
        <v>129</v>
      </c>
      <c r="BK261" s="119" t="s">
        <v>2007</v>
      </c>
    </row>
    <row r="262" spans="2:63" s="1" customFormat="1" ht="39">
      <c r="B262" s="19"/>
      <c r="D262" s="121" t="s">
        <v>131</v>
      </c>
      <c r="F262" s="122" t="s">
        <v>2008</v>
      </c>
      <c r="J262" s="19"/>
      <c r="K262" s="123"/>
      <c r="R262" s="40"/>
      <c r="AR262" s="8" t="s">
        <v>131</v>
      </c>
      <c r="AS262" s="8" t="s">
        <v>68</v>
      </c>
    </row>
    <row r="263" spans="2:63" s="1" customFormat="1">
      <c r="B263" s="19"/>
      <c r="D263" s="125" t="s">
        <v>154</v>
      </c>
      <c r="F263" s="126" t="s">
        <v>2009</v>
      </c>
      <c r="J263" s="19"/>
      <c r="K263" s="123"/>
      <c r="R263" s="40"/>
      <c r="AR263" s="8" t="s">
        <v>154</v>
      </c>
      <c r="AS263" s="8" t="s">
        <v>68</v>
      </c>
    </row>
    <row r="264" spans="2:63" s="1" customFormat="1" ht="16.5" customHeight="1">
      <c r="B264" s="19"/>
      <c r="C264" s="110" t="s">
        <v>481</v>
      </c>
      <c r="D264" s="110" t="s">
        <v>125</v>
      </c>
      <c r="E264" s="111" t="s">
        <v>2010</v>
      </c>
      <c r="F264" s="112" t="s">
        <v>2011</v>
      </c>
      <c r="G264" s="113" t="s">
        <v>247</v>
      </c>
      <c r="H264" s="114">
        <v>162.79</v>
      </c>
      <c r="I264" s="112" t="s">
        <v>1</v>
      </c>
      <c r="J264" s="19"/>
      <c r="K264" s="115" t="s">
        <v>1</v>
      </c>
      <c r="L264" s="116" t="s">
        <v>27</v>
      </c>
      <c r="M264" s="117">
        <v>0</v>
      </c>
      <c r="N264" s="117">
        <f>M264*H264</f>
        <v>0</v>
      </c>
      <c r="O264" s="117">
        <v>0</v>
      </c>
      <c r="P264" s="117">
        <f>O264*H264</f>
        <v>0</v>
      </c>
      <c r="Q264" s="117">
        <v>0</v>
      </c>
      <c r="R264" s="118">
        <f>Q264*H264</f>
        <v>0</v>
      </c>
      <c r="AP264" s="119" t="s">
        <v>129</v>
      </c>
      <c r="AR264" s="119" t="s">
        <v>125</v>
      </c>
      <c r="AS264" s="119" t="s">
        <v>68</v>
      </c>
      <c r="AW264" s="8" t="s">
        <v>122</v>
      </c>
      <c r="BC264" s="120" t="e">
        <f>IF(L264="základní",#REF!,0)</f>
        <v>#REF!</v>
      </c>
      <c r="BD264" s="120">
        <f>IF(L264="snížená",#REF!,0)</f>
        <v>0</v>
      </c>
      <c r="BE264" s="120">
        <f>IF(L264="zákl. přenesená",#REF!,0)</f>
        <v>0</v>
      </c>
      <c r="BF264" s="120">
        <f>IF(L264="sníž. přenesená",#REF!,0)</f>
        <v>0</v>
      </c>
      <c r="BG264" s="120">
        <f>IF(L264="nulová",#REF!,0)</f>
        <v>0</v>
      </c>
      <c r="BH264" s="8" t="s">
        <v>68</v>
      </c>
      <c r="BI264" s="120" t="e">
        <f>ROUND(#REF!*H264,2)</f>
        <v>#REF!</v>
      </c>
      <c r="BJ264" s="8" t="s">
        <v>129</v>
      </c>
      <c r="BK264" s="119" t="s">
        <v>2012</v>
      </c>
    </row>
    <row r="265" spans="2:63" s="1" customFormat="1">
      <c r="B265" s="19"/>
      <c r="D265" s="121" t="s">
        <v>131</v>
      </c>
      <c r="F265" s="122" t="s">
        <v>2011</v>
      </c>
      <c r="J265" s="19"/>
      <c r="K265" s="123"/>
      <c r="R265" s="40"/>
      <c r="AR265" s="8" t="s">
        <v>131</v>
      </c>
      <c r="AS265" s="8" t="s">
        <v>68</v>
      </c>
    </row>
    <row r="266" spans="2:63" s="100" customFormat="1" ht="25.9" customHeight="1">
      <c r="B266" s="101"/>
      <c r="D266" s="102" t="s">
        <v>59</v>
      </c>
      <c r="E266" s="103" t="s">
        <v>2013</v>
      </c>
      <c r="F266" s="103" t="s">
        <v>2014</v>
      </c>
      <c r="J266" s="101"/>
      <c r="K266" s="104"/>
      <c r="N266" s="105">
        <f>SUM(N267:N278)</f>
        <v>0</v>
      </c>
      <c r="P266" s="105">
        <f>SUM(P267:P278)</f>
        <v>0</v>
      </c>
      <c r="R266" s="106">
        <f>SUM(R267:R278)</f>
        <v>0</v>
      </c>
      <c r="AP266" s="102" t="s">
        <v>68</v>
      </c>
      <c r="AR266" s="107" t="s">
        <v>59</v>
      </c>
      <c r="AS266" s="107" t="s">
        <v>60</v>
      </c>
      <c r="AW266" s="102" t="s">
        <v>122</v>
      </c>
      <c r="BI266" s="108" t="e">
        <f>SUM(BI267:BI278)</f>
        <v>#REF!</v>
      </c>
    </row>
    <row r="267" spans="2:63" s="1" customFormat="1" ht="16.5" customHeight="1">
      <c r="B267" s="19"/>
      <c r="C267" s="110" t="s">
        <v>487</v>
      </c>
      <c r="D267" s="110" t="s">
        <v>125</v>
      </c>
      <c r="E267" s="111" t="s">
        <v>2015</v>
      </c>
      <c r="F267" s="112" t="s">
        <v>2016</v>
      </c>
      <c r="G267" s="113" t="s">
        <v>1427</v>
      </c>
      <c r="H267" s="114">
        <v>19</v>
      </c>
      <c r="I267" s="112" t="s">
        <v>1</v>
      </c>
      <c r="J267" s="19"/>
      <c r="K267" s="115" t="s">
        <v>1</v>
      </c>
      <c r="L267" s="116" t="s">
        <v>27</v>
      </c>
      <c r="M267" s="117">
        <v>0</v>
      </c>
      <c r="N267" s="117">
        <f>M267*H267</f>
        <v>0</v>
      </c>
      <c r="O267" s="117">
        <v>0</v>
      </c>
      <c r="P267" s="117">
        <f>O267*H267</f>
        <v>0</v>
      </c>
      <c r="Q267" s="117">
        <v>0</v>
      </c>
      <c r="R267" s="118">
        <f>Q267*H267</f>
        <v>0</v>
      </c>
      <c r="AP267" s="119" t="s">
        <v>129</v>
      </c>
      <c r="AR267" s="119" t="s">
        <v>125</v>
      </c>
      <c r="AS267" s="119" t="s">
        <v>68</v>
      </c>
      <c r="AW267" s="8" t="s">
        <v>122</v>
      </c>
      <c r="BC267" s="120" t="e">
        <f>IF(L267="základní",#REF!,0)</f>
        <v>#REF!</v>
      </c>
      <c r="BD267" s="120">
        <f>IF(L267="snížená",#REF!,0)</f>
        <v>0</v>
      </c>
      <c r="BE267" s="120">
        <f>IF(L267="zákl. přenesená",#REF!,0)</f>
        <v>0</v>
      </c>
      <c r="BF267" s="120">
        <f>IF(L267="sníž. přenesená",#REF!,0)</f>
        <v>0</v>
      </c>
      <c r="BG267" s="120">
        <f>IF(L267="nulová",#REF!,0)</f>
        <v>0</v>
      </c>
      <c r="BH267" s="8" t="s">
        <v>68</v>
      </c>
      <c r="BI267" s="120" t="e">
        <f>ROUND(#REF!*H267,2)</f>
        <v>#REF!</v>
      </c>
      <c r="BJ267" s="8" t="s">
        <v>129</v>
      </c>
      <c r="BK267" s="119" t="s">
        <v>2017</v>
      </c>
    </row>
    <row r="268" spans="2:63" s="1" customFormat="1">
      <c r="B268" s="19"/>
      <c r="D268" s="121" t="s">
        <v>131</v>
      </c>
      <c r="F268" s="122" t="s">
        <v>2016</v>
      </c>
      <c r="J268" s="19"/>
      <c r="K268" s="123"/>
      <c r="R268" s="40"/>
      <c r="AR268" s="8" t="s">
        <v>131</v>
      </c>
      <c r="AS268" s="8" t="s">
        <v>68</v>
      </c>
    </row>
    <row r="269" spans="2:63" s="1" customFormat="1" ht="16.5" customHeight="1">
      <c r="B269" s="19"/>
      <c r="C269" s="110" t="s">
        <v>491</v>
      </c>
      <c r="D269" s="110" t="s">
        <v>125</v>
      </c>
      <c r="E269" s="111" t="s">
        <v>2018</v>
      </c>
      <c r="F269" s="112" t="s">
        <v>2019</v>
      </c>
      <c r="G269" s="113" t="s">
        <v>1427</v>
      </c>
      <c r="H269" s="114">
        <v>19</v>
      </c>
      <c r="I269" s="112" t="s">
        <v>1</v>
      </c>
      <c r="J269" s="19"/>
      <c r="K269" s="115" t="s">
        <v>1</v>
      </c>
      <c r="L269" s="116" t="s">
        <v>27</v>
      </c>
      <c r="M269" s="117">
        <v>0</v>
      </c>
      <c r="N269" s="117">
        <f>M269*H269</f>
        <v>0</v>
      </c>
      <c r="O269" s="117">
        <v>0</v>
      </c>
      <c r="P269" s="117">
        <f>O269*H269</f>
        <v>0</v>
      </c>
      <c r="Q269" s="117">
        <v>0</v>
      </c>
      <c r="R269" s="118">
        <f>Q269*H269</f>
        <v>0</v>
      </c>
      <c r="AP269" s="119" t="s">
        <v>129</v>
      </c>
      <c r="AR269" s="119" t="s">
        <v>125</v>
      </c>
      <c r="AS269" s="119" t="s">
        <v>68</v>
      </c>
      <c r="AW269" s="8" t="s">
        <v>122</v>
      </c>
      <c r="BC269" s="120" t="e">
        <f>IF(L269="základní",#REF!,0)</f>
        <v>#REF!</v>
      </c>
      <c r="BD269" s="120">
        <f>IF(L269="snížená",#REF!,0)</f>
        <v>0</v>
      </c>
      <c r="BE269" s="120">
        <f>IF(L269="zákl. přenesená",#REF!,0)</f>
        <v>0</v>
      </c>
      <c r="BF269" s="120">
        <f>IF(L269="sníž. přenesená",#REF!,0)</f>
        <v>0</v>
      </c>
      <c r="BG269" s="120">
        <f>IF(L269="nulová",#REF!,0)</f>
        <v>0</v>
      </c>
      <c r="BH269" s="8" t="s">
        <v>68</v>
      </c>
      <c r="BI269" s="120" t="e">
        <f>ROUND(#REF!*H269,2)</f>
        <v>#REF!</v>
      </c>
      <c r="BJ269" s="8" t="s">
        <v>129</v>
      </c>
      <c r="BK269" s="119" t="s">
        <v>2020</v>
      </c>
    </row>
    <row r="270" spans="2:63" s="1" customFormat="1">
      <c r="B270" s="19"/>
      <c r="D270" s="121" t="s">
        <v>131</v>
      </c>
      <c r="F270" s="122" t="s">
        <v>2019</v>
      </c>
      <c r="J270" s="19"/>
      <c r="K270" s="123"/>
      <c r="R270" s="40"/>
      <c r="AR270" s="8" t="s">
        <v>131</v>
      </c>
      <c r="AS270" s="8" t="s">
        <v>68</v>
      </c>
    </row>
    <row r="271" spans="2:63" s="1" customFormat="1" ht="21.75" customHeight="1">
      <c r="B271" s="19"/>
      <c r="C271" s="110" t="s">
        <v>497</v>
      </c>
      <c r="D271" s="110" t="s">
        <v>125</v>
      </c>
      <c r="E271" s="111" t="s">
        <v>2021</v>
      </c>
      <c r="F271" s="112" t="s">
        <v>2022</v>
      </c>
      <c r="G271" s="113" t="s">
        <v>1427</v>
      </c>
      <c r="H271" s="114">
        <v>21</v>
      </c>
      <c r="I271" s="112" t="s">
        <v>1</v>
      </c>
      <c r="J271" s="19"/>
      <c r="K271" s="115" t="s">
        <v>1</v>
      </c>
      <c r="L271" s="116" t="s">
        <v>27</v>
      </c>
      <c r="M271" s="117">
        <v>0</v>
      </c>
      <c r="N271" s="117">
        <f>M271*H271</f>
        <v>0</v>
      </c>
      <c r="O271" s="117">
        <v>0</v>
      </c>
      <c r="P271" s="117">
        <f>O271*H271</f>
        <v>0</v>
      </c>
      <c r="Q271" s="117">
        <v>0</v>
      </c>
      <c r="R271" s="118">
        <f>Q271*H271</f>
        <v>0</v>
      </c>
      <c r="AP271" s="119" t="s">
        <v>129</v>
      </c>
      <c r="AR271" s="119" t="s">
        <v>125</v>
      </c>
      <c r="AS271" s="119" t="s">
        <v>68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129</v>
      </c>
      <c r="BK271" s="119" t="s">
        <v>2023</v>
      </c>
    </row>
    <row r="272" spans="2:63" s="1" customFormat="1">
      <c r="B272" s="19"/>
      <c r="D272" s="121" t="s">
        <v>131</v>
      </c>
      <c r="F272" s="122" t="s">
        <v>2022</v>
      </c>
      <c r="J272" s="19"/>
      <c r="K272" s="123"/>
      <c r="R272" s="40"/>
      <c r="AR272" s="8" t="s">
        <v>131</v>
      </c>
      <c r="AS272" s="8" t="s">
        <v>68</v>
      </c>
    </row>
    <row r="273" spans="2:63" s="1" customFormat="1" ht="16.5" customHeight="1">
      <c r="B273" s="19"/>
      <c r="C273" s="110" t="s">
        <v>505</v>
      </c>
      <c r="D273" s="110" t="s">
        <v>125</v>
      </c>
      <c r="E273" s="111" t="s">
        <v>2024</v>
      </c>
      <c r="F273" s="112" t="s">
        <v>2025</v>
      </c>
      <c r="G273" s="113" t="s">
        <v>159</v>
      </c>
      <c r="H273" s="114">
        <v>708</v>
      </c>
      <c r="I273" s="112" t="s">
        <v>1</v>
      </c>
      <c r="J273" s="19"/>
      <c r="K273" s="115" t="s">
        <v>1</v>
      </c>
      <c r="L273" s="116" t="s">
        <v>27</v>
      </c>
      <c r="M273" s="117">
        <v>0</v>
      </c>
      <c r="N273" s="117">
        <f>M273*H273</f>
        <v>0</v>
      </c>
      <c r="O273" s="117">
        <v>0</v>
      </c>
      <c r="P273" s="117">
        <f>O273*H273</f>
        <v>0</v>
      </c>
      <c r="Q273" s="117">
        <v>0</v>
      </c>
      <c r="R273" s="118">
        <f>Q273*H273</f>
        <v>0</v>
      </c>
      <c r="AP273" s="119" t="s">
        <v>129</v>
      </c>
      <c r="AR273" s="119" t="s">
        <v>125</v>
      </c>
      <c r="AS273" s="119" t="s">
        <v>68</v>
      </c>
      <c r="AW273" s="8" t="s">
        <v>122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8" t="s">
        <v>68</v>
      </c>
      <c r="BI273" s="120" t="e">
        <f>ROUND(#REF!*H273,2)</f>
        <v>#REF!</v>
      </c>
      <c r="BJ273" s="8" t="s">
        <v>129</v>
      </c>
      <c r="BK273" s="119" t="s">
        <v>2026</v>
      </c>
    </row>
    <row r="274" spans="2:63" s="1" customFormat="1">
      <c r="B274" s="19"/>
      <c r="D274" s="121" t="s">
        <v>131</v>
      </c>
      <c r="F274" s="122" t="s">
        <v>2025</v>
      </c>
      <c r="J274" s="19"/>
      <c r="K274" s="123"/>
      <c r="R274" s="40"/>
      <c r="AR274" s="8" t="s">
        <v>131</v>
      </c>
      <c r="AS274" s="8" t="s">
        <v>68</v>
      </c>
    </row>
    <row r="275" spans="2:63" s="1" customFormat="1" ht="16.5" customHeight="1">
      <c r="B275" s="19"/>
      <c r="C275" s="110" t="s">
        <v>510</v>
      </c>
      <c r="D275" s="110" t="s">
        <v>125</v>
      </c>
      <c r="E275" s="111" t="s">
        <v>2027</v>
      </c>
      <c r="F275" s="112" t="s">
        <v>2028</v>
      </c>
      <c r="G275" s="113" t="s">
        <v>1427</v>
      </c>
      <c r="H275" s="114">
        <v>19</v>
      </c>
      <c r="I275" s="112" t="s">
        <v>1</v>
      </c>
      <c r="J275" s="19"/>
      <c r="K275" s="115" t="s">
        <v>1</v>
      </c>
      <c r="L275" s="116" t="s">
        <v>27</v>
      </c>
      <c r="M275" s="117">
        <v>0</v>
      </c>
      <c r="N275" s="117">
        <f>M275*H275</f>
        <v>0</v>
      </c>
      <c r="O275" s="117">
        <v>0</v>
      </c>
      <c r="P275" s="117">
        <f>O275*H275</f>
        <v>0</v>
      </c>
      <c r="Q275" s="117">
        <v>0</v>
      </c>
      <c r="R275" s="118">
        <f>Q275*H275</f>
        <v>0</v>
      </c>
      <c r="AP275" s="119" t="s">
        <v>129</v>
      </c>
      <c r="AR275" s="119" t="s">
        <v>125</v>
      </c>
      <c r="AS275" s="119" t="s">
        <v>68</v>
      </c>
      <c r="AW275" s="8" t="s">
        <v>122</v>
      </c>
      <c r="BC275" s="120" t="e">
        <f>IF(L275="základní",#REF!,0)</f>
        <v>#REF!</v>
      </c>
      <c r="BD275" s="120">
        <f>IF(L275="snížená",#REF!,0)</f>
        <v>0</v>
      </c>
      <c r="BE275" s="120">
        <f>IF(L275="zákl. přenesená",#REF!,0)</f>
        <v>0</v>
      </c>
      <c r="BF275" s="120">
        <f>IF(L275="sníž. přenesená",#REF!,0)</f>
        <v>0</v>
      </c>
      <c r="BG275" s="120">
        <f>IF(L275="nulová",#REF!,0)</f>
        <v>0</v>
      </c>
      <c r="BH275" s="8" t="s">
        <v>68</v>
      </c>
      <c r="BI275" s="120" t="e">
        <f>ROUND(#REF!*H275,2)</f>
        <v>#REF!</v>
      </c>
      <c r="BJ275" s="8" t="s">
        <v>129</v>
      </c>
      <c r="BK275" s="119" t="s">
        <v>2029</v>
      </c>
    </row>
    <row r="276" spans="2:63" s="1" customFormat="1">
      <c r="B276" s="19"/>
      <c r="D276" s="121" t="s">
        <v>131</v>
      </c>
      <c r="F276" s="122" t="s">
        <v>2028</v>
      </c>
      <c r="J276" s="19"/>
      <c r="K276" s="123"/>
      <c r="R276" s="40"/>
      <c r="AR276" s="8" t="s">
        <v>131</v>
      </c>
      <c r="AS276" s="8" t="s">
        <v>68</v>
      </c>
    </row>
    <row r="277" spans="2:63" s="1" customFormat="1" ht="16.5" customHeight="1">
      <c r="B277" s="19"/>
      <c r="C277" s="110" t="s">
        <v>514</v>
      </c>
      <c r="D277" s="110" t="s">
        <v>125</v>
      </c>
      <c r="E277" s="111" t="s">
        <v>2030</v>
      </c>
      <c r="F277" s="112" t="s">
        <v>2031</v>
      </c>
      <c r="G277" s="113" t="s">
        <v>1427</v>
      </c>
      <c r="H277" s="114">
        <v>69</v>
      </c>
      <c r="I277" s="112" t="s">
        <v>1</v>
      </c>
      <c r="J277" s="19"/>
      <c r="K277" s="115" t="s">
        <v>1</v>
      </c>
      <c r="L277" s="116" t="s">
        <v>27</v>
      </c>
      <c r="M277" s="117">
        <v>0</v>
      </c>
      <c r="N277" s="117">
        <f>M277*H277</f>
        <v>0</v>
      </c>
      <c r="O277" s="117">
        <v>0</v>
      </c>
      <c r="P277" s="117">
        <f>O277*H277</f>
        <v>0</v>
      </c>
      <c r="Q277" s="117">
        <v>0</v>
      </c>
      <c r="R277" s="118">
        <f>Q277*H277</f>
        <v>0</v>
      </c>
      <c r="AP277" s="119" t="s">
        <v>129</v>
      </c>
      <c r="AR277" s="119" t="s">
        <v>125</v>
      </c>
      <c r="AS277" s="119" t="s">
        <v>68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129</v>
      </c>
      <c r="BK277" s="119" t="s">
        <v>2032</v>
      </c>
    </row>
    <row r="278" spans="2:63" s="1" customFormat="1">
      <c r="B278" s="19"/>
      <c r="D278" s="121" t="s">
        <v>131</v>
      </c>
      <c r="F278" s="122" t="s">
        <v>2031</v>
      </c>
      <c r="J278" s="19"/>
      <c r="K278" s="123"/>
      <c r="R278" s="40"/>
      <c r="AR278" s="8" t="s">
        <v>131</v>
      </c>
      <c r="AS278" s="8" t="s">
        <v>68</v>
      </c>
    </row>
    <row r="279" spans="2:63" s="100" customFormat="1" ht="25.9" customHeight="1">
      <c r="B279" s="101"/>
      <c r="D279" s="102" t="s">
        <v>59</v>
      </c>
      <c r="E279" s="103" t="s">
        <v>2033</v>
      </c>
      <c r="F279" s="103" t="s">
        <v>2034</v>
      </c>
      <c r="J279" s="101"/>
      <c r="K279" s="104"/>
      <c r="N279" s="105">
        <f>SUM(N280:N288)</f>
        <v>159.20999999999998</v>
      </c>
      <c r="P279" s="105">
        <f>SUM(P280:P288)</f>
        <v>0</v>
      </c>
      <c r="R279" s="106">
        <f>SUM(R280:R288)</f>
        <v>0</v>
      </c>
      <c r="AP279" s="102" t="s">
        <v>68</v>
      </c>
      <c r="AR279" s="107" t="s">
        <v>59</v>
      </c>
      <c r="AS279" s="107" t="s">
        <v>60</v>
      </c>
      <c r="AW279" s="102" t="s">
        <v>122</v>
      </c>
      <c r="BI279" s="108" t="e">
        <f>SUM(BI280:BI288)</f>
        <v>#REF!</v>
      </c>
    </row>
    <row r="280" spans="2:63" s="1" customFormat="1" ht="24.2" customHeight="1">
      <c r="B280" s="19"/>
      <c r="C280" s="110" t="s">
        <v>520</v>
      </c>
      <c r="D280" s="110" t="s">
        <v>125</v>
      </c>
      <c r="E280" s="111" t="s">
        <v>2035</v>
      </c>
      <c r="F280" s="112" t="s">
        <v>2036</v>
      </c>
      <c r="G280" s="113" t="s">
        <v>140</v>
      </c>
      <c r="H280" s="114">
        <v>5</v>
      </c>
      <c r="I280" s="112" t="s">
        <v>1</v>
      </c>
      <c r="J280" s="19"/>
      <c r="K280" s="115" t="s">
        <v>1</v>
      </c>
      <c r="L280" s="116" t="s">
        <v>27</v>
      </c>
      <c r="M280" s="117">
        <v>0</v>
      </c>
      <c r="N280" s="117">
        <f>M280*H280</f>
        <v>0</v>
      </c>
      <c r="O280" s="117">
        <v>0</v>
      </c>
      <c r="P280" s="117">
        <f>O280*H280</f>
        <v>0</v>
      </c>
      <c r="Q280" s="117">
        <v>0</v>
      </c>
      <c r="R280" s="118">
        <f>Q280*H280</f>
        <v>0</v>
      </c>
      <c r="AP280" s="119" t="s">
        <v>129</v>
      </c>
      <c r="AR280" s="119" t="s">
        <v>125</v>
      </c>
      <c r="AS280" s="119" t="s">
        <v>68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129</v>
      </c>
      <c r="BK280" s="119" t="s">
        <v>2037</v>
      </c>
    </row>
    <row r="281" spans="2:63" s="1" customFormat="1" ht="19.5">
      <c r="B281" s="19"/>
      <c r="D281" s="121" t="s">
        <v>131</v>
      </c>
      <c r="F281" s="122" t="s">
        <v>2036</v>
      </c>
      <c r="J281" s="19"/>
      <c r="K281" s="123"/>
      <c r="R281" s="40"/>
      <c r="AR281" s="8" t="s">
        <v>131</v>
      </c>
      <c r="AS281" s="8" t="s">
        <v>68</v>
      </c>
    </row>
    <row r="282" spans="2:63" s="1" customFormat="1" ht="16.5" customHeight="1">
      <c r="B282" s="19"/>
      <c r="C282" s="110" t="s">
        <v>525</v>
      </c>
      <c r="D282" s="110" t="s">
        <v>125</v>
      </c>
      <c r="E282" s="111" t="s">
        <v>2038</v>
      </c>
      <c r="F282" s="112" t="s">
        <v>2039</v>
      </c>
      <c r="G282" s="113" t="s">
        <v>140</v>
      </c>
      <c r="H282" s="114">
        <v>5</v>
      </c>
      <c r="I282" s="112" t="s">
        <v>1</v>
      </c>
      <c r="J282" s="19"/>
      <c r="K282" s="115" t="s">
        <v>1</v>
      </c>
      <c r="L282" s="116" t="s">
        <v>27</v>
      </c>
      <c r="M282" s="117">
        <v>0</v>
      </c>
      <c r="N282" s="117">
        <f>M282*H282</f>
        <v>0</v>
      </c>
      <c r="O282" s="117">
        <v>0</v>
      </c>
      <c r="P282" s="117">
        <f>O282*H282</f>
        <v>0</v>
      </c>
      <c r="Q282" s="117">
        <v>0</v>
      </c>
      <c r="R282" s="118">
        <f>Q282*H282</f>
        <v>0</v>
      </c>
      <c r="AP282" s="119" t="s">
        <v>129</v>
      </c>
      <c r="AR282" s="119" t="s">
        <v>125</v>
      </c>
      <c r="AS282" s="119" t="s">
        <v>68</v>
      </c>
      <c r="AW282" s="8" t="s">
        <v>122</v>
      </c>
      <c r="BC282" s="120" t="e">
        <f>IF(L282="základní",#REF!,0)</f>
        <v>#REF!</v>
      </c>
      <c r="BD282" s="120">
        <f>IF(L282="snížená",#REF!,0)</f>
        <v>0</v>
      </c>
      <c r="BE282" s="120">
        <f>IF(L282="zákl. přenesená",#REF!,0)</f>
        <v>0</v>
      </c>
      <c r="BF282" s="120">
        <f>IF(L282="sníž. přenesená",#REF!,0)</f>
        <v>0</v>
      </c>
      <c r="BG282" s="120">
        <f>IF(L282="nulová",#REF!,0)</f>
        <v>0</v>
      </c>
      <c r="BH282" s="8" t="s">
        <v>68</v>
      </c>
      <c r="BI282" s="120" t="e">
        <f>ROUND(#REF!*H282,2)</f>
        <v>#REF!</v>
      </c>
      <c r="BJ282" s="8" t="s">
        <v>129</v>
      </c>
      <c r="BK282" s="119" t="s">
        <v>2040</v>
      </c>
    </row>
    <row r="283" spans="2:63" s="1" customFormat="1">
      <c r="B283" s="19"/>
      <c r="D283" s="121" t="s">
        <v>131</v>
      </c>
      <c r="F283" s="122" t="s">
        <v>2039</v>
      </c>
      <c r="J283" s="19"/>
      <c r="K283" s="123"/>
      <c r="R283" s="40"/>
      <c r="AR283" s="8" t="s">
        <v>131</v>
      </c>
      <c r="AS283" s="8" t="s">
        <v>68</v>
      </c>
    </row>
    <row r="284" spans="2:63" s="1" customFormat="1" ht="21.75" customHeight="1">
      <c r="B284" s="19"/>
      <c r="C284" s="110" t="s">
        <v>533</v>
      </c>
      <c r="D284" s="110" t="s">
        <v>125</v>
      </c>
      <c r="E284" s="111" t="s">
        <v>2041</v>
      </c>
      <c r="F284" s="112" t="s">
        <v>2042</v>
      </c>
      <c r="G284" s="113" t="s">
        <v>1427</v>
      </c>
      <c r="H284" s="114">
        <v>5</v>
      </c>
      <c r="I284" s="112" t="s">
        <v>1</v>
      </c>
      <c r="J284" s="19"/>
      <c r="K284" s="115" t="s">
        <v>1</v>
      </c>
      <c r="L284" s="116" t="s">
        <v>27</v>
      </c>
      <c r="M284" s="117">
        <v>0</v>
      </c>
      <c r="N284" s="117">
        <f>M284*H284</f>
        <v>0</v>
      </c>
      <c r="O284" s="117">
        <v>0</v>
      </c>
      <c r="P284" s="117">
        <f>O284*H284</f>
        <v>0</v>
      </c>
      <c r="Q284" s="117">
        <v>0</v>
      </c>
      <c r="R284" s="118">
        <f>Q284*H284</f>
        <v>0</v>
      </c>
      <c r="AP284" s="119" t="s">
        <v>129</v>
      </c>
      <c r="AR284" s="119" t="s">
        <v>125</v>
      </c>
      <c r="AS284" s="119" t="s">
        <v>68</v>
      </c>
      <c r="AW284" s="8" t="s">
        <v>122</v>
      </c>
      <c r="BC284" s="120" t="e">
        <f>IF(L284="základní",#REF!,0)</f>
        <v>#REF!</v>
      </c>
      <c r="BD284" s="120">
        <f>IF(L284="snížená",#REF!,0)</f>
        <v>0</v>
      </c>
      <c r="BE284" s="120">
        <f>IF(L284="zákl. přenesená",#REF!,0)</f>
        <v>0</v>
      </c>
      <c r="BF284" s="120">
        <f>IF(L284="sníž. přenesená",#REF!,0)</f>
        <v>0</v>
      </c>
      <c r="BG284" s="120">
        <f>IF(L284="nulová",#REF!,0)</f>
        <v>0</v>
      </c>
      <c r="BH284" s="8" t="s">
        <v>68</v>
      </c>
      <c r="BI284" s="120" t="e">
        <f>ROUND(#REF!*H284,2)</f>
        <v>#REF!</v>
      </c>
      <c r="BJ284" s="8" t="s">
        <v>129</v>
      </c>
      <c r="BK284" s="119" t="s">
        <v>2043</v>
      </c>
    </row>
    <row r="285" spans="2:63" s="1" customFormat="1">
      <c r="B285" s="19"/>
      <c r="D285" s="121" t="s">
        <v>131</v>
      </c>
      <c r="F285" s="122" t="s">
        <v>2042</v>
      </c>
      <c r="J285" s="19"/>
      <c r="K285" s="123"/>
      <c r="R285" s="40"/>
      <c r="AR285" s="8" t="s">
        <v>131</v>
      </c>
      <c r="AS285" s="8" t="s">
        <v>68</v>
      </c>
    </row>
    <row r="286" spans="2:63" s="1" customFormat="1" ht="37.9" customHeight="1">
      <c r="B286" s="19"/>
      <c r="C286" s="110" t="s">
        <v>539</v>
      </c>
      <c r="D286" s="110" t="s">
        <v>125</v>
      </c>
      <c r="E286" s="111" t="s">
        <v>2044</v>
      </c>
      <c r="F286" s="112" t="s">
        <v>2045</v>
      </c>
      <c r="G286" s="113" t="s">
        <v>134</v>
      </c>
      <c r="H286" s="114">
        <v>5</v>
      </c>
      <c r="I286" s="138" t="s">
        <v>151</v>
      </c>
      <c r="J286" s="19"/>
      <c r="K286" s="115" t="s">
        <v>1</v>
      </c>
      <c r="L286" s="116" t="s">
        <v>27</v>
      </c>
      <c r="M286" s="117">
        <v>31.841999999999999</v>
      </c>
      <c r="N286" s="117">
        <f>M286*H286</f>
        <v>159.20999999999998</v>
      </c>
      <c r="O286" s="117">
        <v>0</v>
      </c>
      <c r="P286" s="117">
        <f>O286*H286</f>
        <v>0</v>
      </c>
      <c r="Q286" s="117">
        <v>0</v>
      </c>
      <c r="R286" s="118">
        <f>Q286*H286</f>
        <v>0</v>
      </c>
      <c r="AP286" s="119" t="s">
        <v>129</v>
      </c>
      <c r="AR286" s="119" t="s">
        <v>125</v>
      </c>
      <c r="AS286" s="119" t="s">
        <v>68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129</v>
      </c>
      <c r="BK286" s="119" t="s">
        <v>2046</v>
      </c>
    </row>
    <row r="287" spans="2:63" s="1" customFormat="1" ht="29.25">
      <c r="B287" s="19"/>
      <c r="D287" s="121" t="s">
        <v>131</v>
      </c>
      <c r="F287" s="122" t="s">
        <v>2047</v>
      </c>
      <c r="J287" s="19"/>
      <c r="K287" s="123"/>
      <c r="R287" s="40"/>
      <c r="AR287" s="8" t="s">
        <v>131</v>
      </c>
      <c r="AS287" s="8" t="s">
        <v>68</v>
      </c>
    </row>
    <row r="288" spans="2:63" s="1" customFormat="1">
      <c r="B288" s="19"/>
      <c r="D288" s="125" t="s">
        <v>154</v>
      </c>
      <c r="F288" s="126" t="s">
        <v>2048</v>
      </c>
      <c r="J288" s="19"/>
      <c r="K288" s="135"/>
      <c r="L288" s="136"/>
      <c r="M288" s="136"/>
      <c r="N288" s="136"/>
      <c r="O288" s="136"/>
      <c r="P288" s="136"/>
      <c r="Q288" s="136"/>
      <c r="R288" s="137"/>
      <c r="AR288" s="8" t="s">
        <v>154</v>
      </c>
      <c r="AS288" s="8" t="s">
        <v>68</v>
      </c>
    </row>
    <row r="289" spans="2:10" s="1" customFormat="1" ht="6.95" customHeight="1">
      <c r="B289" s="30"/>
      <c r="C289" s="31"/>
      <c r="D289" s="31"/>
      <c r="E289" s="31"/>
      <c r="F289" s="31"/>
      <c r="G289" s="31"/>
      <c r="H289" s="31"/>
      <c r="I289" s="31"/>
      <c r="J289" s="19"/>
    </row>
  </sheetData>
  <sheetProtection algorithmName="SHA-512" hashValue="i328On/4UJwcIlTolCY8OXw2dgJ5d6W14E8lggnjT9gxDnAdubOj0kpVfN8UHrODvKn/VBFxCoRINWmRsxBlew==" saltValue="5dM66GSUGlqS9vQGIsy7Xw==" spinCount="100000" sheet="1" objects="1" scenarios="1"/>
  <autoFilter ref="C121:I288" xr:uid="{00000000-0009-0000-0000-000006000000}"/>
  <mergeCells count="8">
    <mergeCell ref="E112:H112"/>
    <mergeCell ref="E114:H114"/>
    <mergeCell ref="J2:T2"/>
    <mergeCell ref="E7:H7"/>
    <mergeCell ref="E9:H9"/>
    <mergeCell ref="E27:H27"/>
    <mergeCell ref="E85:H85"/>
    <mergeCell ref="E87:H87"/>
  </mergeCells>
  <hyperlinks>
    <hyperlink ref="F131" r:id="rId1" xr:uid="{00000000-0004-0000-0600-000000000000}"/>
    <hyperlink ref="F140" r:id="rId2" xr:uid="{00000000-0004-0000-0600-000001000000}"/>
    <hyperlink ref="F161" r:id="rId3" xr:uid="{00000000-0004-0000-0600-000002000000}"/>
    <hyperlink ref="F164" r:id="rId4" xr:uid="{00000000-0004-0000-0600-000003000000}"/>
    <hyperlink ref="F167" r:id="rId5" xr:uid="{00000000-0004-0000-0600-000004000000}"/>
    <hyperlink ref="F176" r:id="rId6" xr:uid="{00000000-0004-0000-0600-000005000000}"/>
    <hyperlink ref="F198" r:id="rId7" xr:uid="{00000000-0004-0000-0600-000006000000}"/>
    <hyperlink ref="F207" r:id="rId8" xr:uid="{00000000-0004-0000-0600-000007000000}"/>
    <hyperlink ref="F216" r:id="rId9" xr:uid="{00000000-0004-0000-0600-000008000000}"/>
    <hyperlink ref="F233" r:id="rId10" xr:uid="{00000000-0004-0000-0600-000009000000}"/>
    <hyperlink ref="F242" r:id="rId11" xr:uid="{00000000-0004-0000-0600-00000A000000}"/>
    <hyperlink ref="F247" r:id="rId12" xr:uid="{00000000-0004-0000-0600-00000B000000}"/>
    <hyperlink ref="F254" r:id="rId13" xr:uid="{00000000-0004-0000-0600-00000C000000}"/>
    <hyperlink ref="F263" r:id="rId14" xr:uid="{00000000-0004-0000-0600-00000D000000}"/>
    <hyperlink ref="F288" r:id="rId15" xr:uid="{00000000-0004-0000-06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K214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9"/>
      <c r="K2" s="140"/>
      <c r="L2" s="140"/>
      <c r="M2" s="140"/>
      <c r="N2" s="140"/>
      <c r="O2" s="140"/>
      <c r="P2" s="140"/>
      <c r="Q2" s="140"/>
      <c r="R2" s="140"/>
      <c r="S2" s="140"/>
      <c r="T2" s="140"/>
      <c r="AR2" s="8" t="s">
        <v>88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1" t="str">
        <f>'Rekapitulace stavby'!K6</f>
        <v>Údržba, opravy a odstraňování závad u SPS v obvodu OŘ HKR</v>
      </c>
      <c r="F7" s="162"/>
      <c r="G7" s="162"/>
      <c r="H7" s="162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5" t="s">
        <v>2049</v>
      </c>
      <c r="F9" s="163"/>
      <c r="G9" s="163"/>
      <c r="H9" s="163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9" t="s">
        <v>1</v>
      </c>
      <c r="F27" s="149"/>
      <c r="G27" s="149"/>
      <c r="H27" s="149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ROUND((SUM(BE123:BE213)),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ROUND((SUM(BF123:BF213)),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ROUND((SUM(BG123:BG213)),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1" t="str">
        <f>E7</f>
        <v>Údržba, opravy a odstraňování závad u SPS v obvodu OŘ HKR</v>
      </c>
      <c r="F85" s="162"/>
      <c r="G85" s="162"/>
      <c r="H85" s="162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5" t="str">
        <f>E9</f>
        <v>007 - Demolice</v>
      </c>
      <c r="F87" s="163"/>
      <c r="G87" s="163"/>
      <c r="H87" s="163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1573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97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1152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98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578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100</v>
      </c>
      <c r="E103" s="91"/>
      <c r="F103" s="91"/>
      <c r="G103" s="91"/>
      <c r="H103" s="91"/>
      <c r="J103" s="89"/>
    </row>
    <row r="104" spans="2:10" s="1" customFormat="1" ht="21.75" customHeight="1">
      <c r="B104" s="19"/>
      <c r="J104" s="19"/>
    </row>
    <row r="105" spans="2:10" s="1" customFormat="1" ht="6.95" customHeight="1">
      <c r="B105" s="30"/>
      <c r="C105" s="31"/>
      <c r="D105" s="31"/>
      <c r="E105" s="31"/>
      <c r="F105" s="31"/>
      <c r="G105" s="31"/>
      <c r="H105" s="31"/>
      <c r="I105" s="31"/>
      <c r="J105" s="19"/>
    </row>
    <row r="109" spans="2:10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19"/>
    </row>
    <row r="110" spans="2:10" s="1" customFormat="1" ht="24.95" customHeight="1">
      <c r="B110" s="19"/>
      <c r="C110" s="12" t="s">
        <v>108</v>
      </c>
      <c r="J110" s="19"/>
    </row>
    <row r="111" spans="2:10" s="1" customFormat="1" ht="6.95" customHeight="1">
      <c r="B111" s="19"/>
      <c r="J111" s="19"/>
    </row>
    <row r="112" spans="2:10" s="1" customFormat="1" ht="12" customHeight="1">
      <c r="B112" s="19"/>
      <c r="C112" s="17" t="s">
        <v>13</v>
      </c>
      <c r="J112" s="19"/>
    </row>
    <row r="113" spans="2:63" s="1" customFormat="1" ht="16.5" customHeight="1">
      <c r="B113" s="19"/>
      <c r="E113" s="161" t="str">
        <f>E7</f>
        <v>Údržba, opravy a odstraňování závad u SPS v obvodu OŘ HKR</v>
      </c>
      <c r="F113" s="162"/>
      <c r="G113" s="162"/>
      <c r="H113" s="162"/>
      <c r="J113" s="19"/>
    </row>
    <row r="114" spans="2:63" s="1" customFormat="1" ht="12" customHeight="1">
      <c r="B114" s="19"/>
      <c r="C114" s="17" t="s">
        <v>90</v>
      </c>
      <c r="J114" s="19"/>
    </row>
    <row r="115" spans="2:63" s="1" customFormat="1" ht="16.5" customHeight="1">
      <c r="B115" s="19"/>
      <c r="E115" s="155" t="str">
        <f>E9</f>
        <v>007 - Demolice</v>
      </c>
      <c r="F115" s="163"/>
      <c r="G115" s="163"/>
      <c r="H115" s="163"/>
      <c r="J115" s="19"/>
    </row>
    <row r="116" spans="2:63" s="1" customFormat="1" ht="6.95" customHeight="1">
      <c r="B116" s="19"/>
      <c r="J116" s="19"/>
    </row>
    <row r="117" spans="2:63" s="1" customFormat="1" ht="12" customHeight="1">
      <c r="B117" s="19"/>
      <c r="C117" s="17" t="s">
        <v>16</v>
      </c>
      <c r="F117" s="15" t="str">
        <f>F12</f>
        <v xml:space="preserve"> </v>
      </c>
      <c r="J117" s="19"/>
    </row>
    <row r="118" spans="2:63" s="1" customFormat="1" ht="6.95" customHeight="1">
      <c r="B118" s="19"/>
      <c r="J118" s="19"/>
    </row>
    <row r="119" spans="2:63" s="1" customFormat="1" ht="15.2" customHeight="1">
      <c r="B119" s="19"/>
      <c r="C119" s="17" t="s">
        <v>18</v>
      </c>
      <c r="F119" s="15" t="str">
        <f>E15</f>
        <v xml:space="preserve"> </v>
      </c>
      <c r="J119" s="19"/>
    </row>
    <row r="120" spans="2:63" s="1" customFormat="1" ht="15.2" customHeight="1">
      <c r="B120" s="19"/>
      <c r="C120" s="17" t="s">
        <v>20</v>
      </c>
      <c r="F120" s="15" t="str">
        <f>IF(E18="","",E18)</f>
        <v xml:space="preserve"> </v>
      </c>
      <c r="J120" s="19"/>
    </row>
    <row r="121" spans="2:63" s="1" customFormat="1" ht="10.35" customHeight="1">
      <c r="B121" s="19"/>
      <c r="J121" s="19"/>
    </row>
    <row r="122" spans="2:63" s="92" customFormat="1" ht="29.25" customHeight="1">
      <c r="B122" s="93"/>
      <c r="C122" s="94" t="s">
        <v>109</v>
      </c>
      <c r="D122" s="95" t="s">
        <v>45</v>
      </c>
      <c r="E122" s="95" t="s">
        <v>43</v>
      </c>
      <c r="F122" s="95" t="s">
        <v>44</v>
      </c>
      <c r="G122" s="95" t="s">
        <v>110</v>
      </c>
      <c r="H122" s="95" t="s">
        <v>111</v>
      </c>
      <c r="I122" s="96" t="s">
        <v>112</v>
      </c>
      <c r="J122" s="93"/>
      <c r="K122" s="44" t="s">
        <v>1</v>
      </c>
      <c r="L122" s="45" t="s">
        <v>26</v>
      </c>
      <c r="M122" s="45" t="s">
        <v>113</v>
      </c>
      <c r="N122" s="45" t="s">
        <v>114</v>
      </c>
      <c r="O122" s="45" t="s">
        <v>115</v>
      </c>
      <c r="P122" s="45" t="s">
        <v>116</v>
      </c>
      <c r="Q122" s="45" t="s">
        <v>117</v>
      </c>
      <c r="R122" s="46" t="s">
        <v>118</v>
      </c>
    </row>
    <row r="123" spans="2:63" s="1" customFormat="1" ht="22.9" customHeight="1">
      <c r="B123" s="19"/>
      <c r="C123" s="49" t="s">
        <v>119</v>
      </c>
      <c r="J123" s="19"/>
      <c r="K123" s="47"/>
      <c r="L123" s="38"/>
      <c r="M123" s="38"/>
      <c r="N123" s="97">
        <f>N124</f>
        <v>415.55196700000005</v>
      </c>
      <c r="O123" s="38"/>
      <c r="P123" s="97">
        <f>P124</f>
        <v>119.65628760000001</v>
      </c>
      <c r="Q123" s="38"/>
      <c r="R123" s="98">
        <f>R124</f>
        <v>170.40975</v>
      </c>
      <c r="AR123" s="8" t="s">
        <v>59</v>
      </c>
      <c r="AS123" s="8" t="s">
        <v>95</v>
      </c>
      <c r="BI123" s="99" t="e">
        <f>BI124</f>
        <v>#REF!</v>
      </c>
    </row>
    <row r="124" spans="2:63" s="100" customFormat="1" ht="25.9" customHeight="1">
      <c r="B124" s="101"/>
      <c r="D124" s="102" t="s">
        <v>59</v>
      </c>
      <c r="E124" s="103" t="s">
        <v>120</v>
      </c>
      <c r="F124" s="103" t="s">
        <v>121</v>
      </c>
      <c r="J124" s="101"/>
      <c r="K124" s="104"/>
      <c r="N124" s="105">
        <f>N125+N148+N153+N173+N188+N210</f>
        <v>415.55196700000005</v>
      </c>
      <c r="P124" s="105">
        <f>P125+P148+P153+P173+P188+P210</f>
        <v>119.65628760000001</v>
      </c>
      <c r="R124" s="106">
        <f>R125+R148+R153+R173+R188+R210</f>
        <v>170.40975</v>
      </c>
      <c r="AP124" s="102" t="s">
        <v>68</v>
      </c>
      <c r="AR124" s="107" t="s">
        <v>59</v>
      </c>
      <c r="AS124" s="107" t="s">
        <v>60</v>
      </c>
      <c r="AW124" s="102" t="s">
        <v>122</v>
      </c>
      <c r="BI124" s="108" t="e">
        <f>BI125+BI148+BI153+BI173+BI188+BI210</f>
        <v>#REF!</v>
      </c>
    </row>
    <row r="125" spans="2:63" s="100" customFormat="1" ht="22.9" customHeight="1">
      <c r="B125" s="101"/>
      <c r="D125" s="102" t="s">
        <v>59</v>
      </c>
      <c r="E125" s="109" t="s">
        <v>68</v>
      </c>
      <c r="F125" s="109" t="s">
        <v>1577</v>
      </c>
      <c r="J125" s="101"/>
      <c r="K125" s="104"/>
      <c r="N125" s="105">
        <f>SUM(N126:N147)</f>
        <v>0.49631399999999998</v>
      </c>
      <c r="P125" s="105">
        <f>SUM(P126:P147)</f>
        <v>0</v>
      </c>
      <c r="R125" s="106">
        <f>SUM(R126:R147)</f>
        <v>0</v>
      </c>
      <c r="AP125" s="102" t="s">
        <v>68</v>
      </c>
      <c r="AR125" s="107" t="s">
        <v>59</v>
      </c>
      <c r="AS125" s="107" t="s">
        <v>68</v>
      </c>
      <c r="AW125" s="102" t="s">
        <v>122</v>
      </c>
      <c r="BI125" s="108" t="e">
        <f>SUM(BI126:BI147)</f>
        <v>#REF!</v>
      </c>
    </row>
    <row r="126" spans="2:63" s="1" customFormat="1" ht="44.25" customHeight="1">
      <c r="B126" s="19"/>
      <c r="C126" s="110" t="s">
        <v>68</v>
      </c>
      <c r="D126" s="110" t="s">
        <v>125</v>
      </c>
      <c r="E126" s="111" t="s">
        <v>1578</v>
      </c>
      <c r="F126" s="112" t="s">
        <v>2050</v>
      </c>
      <c r="G126" s="113" t="s">
        <v>247</v>
      </c>
      <c r="H126" s="114">
        <v>172.33</v>
      </c>
      <c r="I126" s="112" t="s">
        <v>1</v>
      </c>
      <c r="J126" s="19"/>
      <c r="K126" s="115" t="s">
        <v>1</v>
      </c>
      <c r="L126" s="116" t="s">
        <v>27</v>
      </c>
      <c r="M126" s="117">
        <v>0</v>
      </c>
      <c r="N126" s="117">
        <f>M126*H126</f>
        <v>0</v>
      </c>
      <c r="O126" s="117">
        <v>0</v>
      </c>
      <c r="P126" s="117">
        <f>O126*H126</f>
        <v>0</v>
      </c>
      <c r="Q126" s="117">
        <v>0</v>
      </c>
      <c r="R126" s="118">
        <f>Q126*H126</f>
        <v>0</v>
      </c>
      <c r="AP126" s="119" t="s">
        <v>129</v>
      </c>
      <c r="AR126" s="119" t="s">
        <v>125</v>
      </c>
      <c r="AS126" s="119" t="s">
        <v>70</v>
      </c>
      <c r="AW126" s="8" t="s">
        <v>122</v>
      </c>
      <c r="BC126" s="120" t="e">
        <f>IF(L126="základní",#REF!,0)</f>
        <v>#REF!</v>
      </c>
      <c r="BD126" s="120">
        <f>IF(L126="snížená",#REF!,0)</f>
        <v>0</v>
      </c>
      <c r="BE126" s="120">
        <f>IF(L126="zákl. přenesená",#REF!,0)</f>
        <v>0</v>
      </c>
      <c r="BF126" s="120">
        <f>IF(L126="sníž. přenesená",#REF!,0)</f>
        <v>0</v>
      </c>
      <c r="BG126" s="120">
        <f>IF(L126="nulová",#REF!,0)</f>
        <v>0</v>
      </c>
      <c r="BH126" s="8" t="s">
        <v>68</v>
      </c>
      <c r="BI126" s="120" t="e">
        <f>ROUND(#REF!*H126,2)</f>
        <v>#REF!</v>
      </c>
      <c r="BJ126" s="8" t="s">
        <v>129</v>
      </c>
      <c r="BK126" s="119" t="s">
        <v>2051</v>
      </c>
    </row>
    <row r="127" spans="2:63" s="1" customFormat="1" ht="29.25">
      <c r="B127" s="19"/>
      <c r="D127" s="121" t="s">
        <v>131</v>
      </c>
      <c r="F127" s="122" t="s">
        <v>2050</v>
      </c>
      <c r="J127" s="19"/>
      <c r="K127" s="123"/>
      <c r="R127" s="40"/>
      <c r="AR127" s="8" t="s">
        <v>131</v>
      </c>
      <c r="AS127" s="8" t="s">
        <v>70</v>
      </c>
    </row>
    <row r="128" spans="2:63" s="1" customFormat="1" ht="24.2" customHeight="1">
      <c r="B128" s="19"/>
      <c r="C128" s="110" t="s">
        <v>70</v>
      </c>
      <c r="D128" s="110" t="s">
        <v>125</v>
      </c>
      <c r="E128" s="111" t="s">
        <v>2052</v>
      </c>
      <c r="F128" s="112" t="s">
        <v>2053</v>
      </c>
      <c r="G128" s="113" t="s">
        <v>128</v>
      </c>
      <c r="H128" s="114">
        <v>55.146000000000001</v>
      </c>
      <c r="I128" s="112" t="s">
        <v>1</v>
      </c>
      <c r="J128" s="19"/>
      <c r="K128" s="115" t="s">
        <v>1</v>
      </c>
      <c r="L128" s="116" t="s">
        <v>27</v>
      </c>
      <c r="M128" s="117">
        <v>0</v>
      </c>
      <c r="N128" s="117">
        <f>M128*H128</f>
        <v>0</v>
      </c>
      <c r="O128" s="117">
        <v>0</v>
      </c>
      <c r="P128" s="117">
        <f>O128*H128</f>
        <v>0</v>
      </c>
      <c r="Q128" s="117">
        <v>0</v>
      </c>
      <c r="R128" s="118">
        <f>Q128*H128</f>
        <v>0</v>
      </c>
      <c r="AP128" s="119" t="s">
        <v>129</v>
      </c>
      <c r="AR128" s="119" t="s">
        <v>125</v>
      </c>
      <c r="AS128" s="119" t="s">
        <v>70</v>
      </c>
      <c r="AW128" s="8" t="s">
        <v>122</v>
      </c>
      <c r="BC128" s="120" t="e">
        <f>IF(L128="základní",#REF!,0)</f>
        <v>#REF!</v>
      </c>
      <c r="BD128" s="120">
        <f>IF(L128="snížená",#REF!,0)</f>
        <v>0</v>
      </c>
      <c r="BE128" s="120">
        <f>IF(L128="zákl. přenesená",#REF!,0)</f>
        <v>0</v>
      </c>
      <c r="BF128" s="120">
        <f>IF(L128="sníž. přenesená",#REF!,0)</f>
        <v>0</v>
      </c>
      <c r="BG128" s="120">
        <f>IF(L128="nulová",#REF!,0)</f>
        <v>0</v>
      </c>
      <c r="BH128" s="8" t="s">
        <v>68</v>
      </c>
      <c r="BI128" s="120" t="e">
        <f>ROUND(#REF!*H128,2)</f>
        <v>#REF!</v>
      </c>
      <c r="BJ128" s="8" t="s">
        <v>129</v>
      </c>
      <c r="BK128" s="119" t="s">
        <v>2054</v>
      </c>
    </row>
    <row r="129" spans="2:63" s="1" customFormat="1" ht="19.5">
      <c r="B129" s="19"/>
      <c r="D129" s="121" t="s">
        <v>131</v>
      </c>
      <c r="F129" s="122" t="s">
        <v>2053</v>
      </c>
      <c r="J129" s="19"/>
      <c r="K129" s="123"/>
      <c r="R129" s="40"/>
      <c r="AR129" s="8" t="s">
        <v>131</v>
      </c>
      <c r="AS129" s="8" t="s">
        <v>70</v>
      </c>
    </row>
    <row r="130" spans="2:63" s="1" customFormat="1" ht="39">
      <c r="B130" s="19"/>
      <c r="D130" s="121" t="s">
        <v>146</v>
      </c>
      <c r="F130" s="124" t="s">
        <v>2055</v>
      </c>
      <c r="J130" s="19"/>
      <c r="K130" s="123"/>
      <c r="R130" s="40"/>
      <c r="AR130" s="8" t="s">
        <v>146</v>
      </c>
      <c r="AS130" s="8" t="s">
        <v>70</v>
      </c>
    </row>
    <row r="131" spans="2:63" s="1" customFormat="1" ht="24.2" customHeight="1">
      <c r="B131" s="19"/>
      <c r="C131" s="110" t="s">
        <v>123</v>
      </c>
      <c r="D131" s="110" t="s">
        <v>125</v>
      </c>
      <c r="E131" s="111" t="s">
        <v>2056</v>
      </c>
      <c r="F131" s="112" t="s">
        <v>2057</v>
      </c>
      <c r="G131" s="113" t="s">
        <v>128</v>
      </c>
      <c r="H131" s="114">
        <v>55.146000000000001</v>
      </c>
      <c r="I131" s="112" t="s">
        <v>1</v>
      </c>
      <c r="J131" s="19"/>
      <c r="K131" s="115" t="s">
        <v>1</v>
      </c>
      <c r="L131" s="116" t="s">
        <v>27</v>
      </c>
      <c r="M131" s="117">
        <v>0</v>
      </c>
      <c r="N131" s="117">
        <f>M131*H131</f>
        <v>0</v>
      </c>
      <c r="O131" s="117">
        <v>0</v>
      </c>
      <c r="P131" s="117">
        <f>O131*H131</f>
        <v>0</v>
      </c>
      <c r="Q131" s="117">
        <v>0</v>
      </c>
      <c r="R131" s="118">
        <f>Q131*H131</f>
        <v>0</v>
      </c>
      <c r="AP131" s="119" t="s">
        <v>129</v>
      </c>
      <c r="AR131" s="119" t="s">
        <v>125</v>
      </c>
      <c r="AS131" s="119" t="s">
        <v>70</v>
      </c>
      <c r="AW131" s="8" t="s">
        <v>122</v>
      </c>
      <c r="BC131" s="120" t="e">
        <f>IF(L131="základní",#REF!,0)</f>
        <v>#REF!</v>
      </c>
      <c r="BD131" s="120">
        <f>IF(L131="snížená",#REF!,0)</f>
        <v>0</v>
      </c>
      <c r="BE131" s="120">
        <f>IF(L131="zákl. přenesená",#REF!,0)</f>
        <v>0</v>
      </c>
      <c r="BF131" s="120">
        <f>IF(L131="sníž. přenesená",#REF!,0)</f>
        <v>0</v>
      </c>
      <c r="BG131" s="120">
        <f>IF(L131="nulová",#REF!,0)</f>
        <v>0</v>
      </c>
      <c r="BH131" s="8" t="s">
        <v>68</v>
      </c>
      <c r="BI131" s="120" t="e">
        <f>ROUND(#REF!*H131,2)</f>
        <v>#REF!</v>
      </c>
      <c r="BJ131" s="8" t="s">
        <v>129</v>
      </c>
      <c r="BK131" s="119" t="s">
        <v>2058</v>
      </c>
    </row>
    <row r="132" spans="2:63" s="1" customFormat="1" ht="19.5">
      <c r="B132" s="19"/>
      <c r="D132" s="121" t="s">
        <v>131</v>
      </c>
      <c r="F132" s="122" t="s">
        <v>2057</v>
      </c>
      <c r="J132" s="19"/>
      <c r="K132" s="123"/>
      <c r="R132" s="40"/>
      <c r="AR132" s="8" t="s">
        <v>131</v>
      </c>
      <c r="AS132" s="8" t="s">
        <v>70</v>
      </c>
    </row>
    <row r="133" spans="2:63" s="1" customFormat="1" ht="24.2" customHeight="1">
      <c r="B133" s="19"/>
      <c r="C133" s="110" t="s">
        <v>129</v>
      </c>
      <c r="D133" s="110" t="s">
        <v>125</v>
      </c>
      <c r="E133" s="111" t="s">
        <v>2059</v>
      </c>
      <c r="F133" s="112" t="s">
        <v>2060</v>
      </c>
      <c r="G133" s="113" t="s">
        <v>128</v>
      </c>
      <c r="H133" s="114">
        <v>55.146000000000001</v>
      </c>
      <c r="I133" s="112" t="s">
        <v>1</v>
      </c>
      <c r="J133" s="19"/>
      <c r="K133" s="115" t="s">
        <v>1</v>
      </c>
      <c r="L133" s="116" t="s">
        <v>27</v>
      </c>
      <c r="M133" s="117">
        <v>0</v>
      </c>
      <c r="N133" s="117">
        <f>M133*H133</f>
        <v>0</v>
      </c>
      <c r="O133" s="117">
        <v>0</v>
      </c>
      <c r="P133" s="117">
        <f>O133*H133</f>
        <v>0</v>
      </c>
      <c r="Q133" s="117">
        <v>0</v>
      </c>
      <c r="R133" s="118">
        <f>Q133*H133</f>
        <v>0</v>
      </c>
      <c r="AP133" s="119" t="s">
        <v>129</v>
      </c>
      <c r="AR133" s="119" t="s">
        <v>125</v>
      </c>
      <c r="AS133" s="119" t="s">
        <v>70</v>
      </c>
      <c r="AW133" s="8" t="s">
        <v>122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8" t="s">
        <v>68</v>
      </c>
      <c r="BI133" s="120" t="e">
        <f>ROUND(#REF!*H133,2)</f>
        <v>#REF!</v>
      </c>
      <c r="BJ133" s="8" t="s">
        <v>129</v>
      </c>
      <c r="BK133" s="119" t="s">
        <v>2061</v>
      </c>
    </row>
    <row r="134" spans="2:63" s="1" customFormat="1" ht="19.5">
      <c r="B134" s="19"/>
      <c r="D134" s="121" t="s">
        <v>131</v>
      </c>
      <c r="F134" s="122" t="s">
        <v>2060</v>
      </c>
      <c r="J134" s="19"/>
      <c r="K134" s="123"/>
      <c r="R134" s="40"/>
      <c r="AR134" s="8" t="s">
        <v>131</v>
      </c>
      <c r="AS134" s="8" t="s">
        <v>70</v>
      </c>
    </row>
    <row r="135" spans="2:63" s="1" customFormat="1" ht="21.75" customHeight="1">
      <c r="B135" s="19"/>
      <c r="C135" s="110" t="s">
        <v>142</v>
      </c>
      <c r="D135" s="110" t="s">
        <v>125</v>
      </c>
      <c r="E135" s="111" t="s">
        <v>2062</v>
      </c>
      <c r="F135" s="112" t="s">
        <v>2063</v>
      </c>
      <c r="G135" s="113" t="s">
        <v>128</v>
      </c>
      <c r="H135" s="114">
        <v>55.146000000000001</v>
      </c>
      <c r="I135" s="112" t="s">
        <v>1</v>
      </c>
      <c r="J135" s="19"/>
      <c r="K135" s="115" t="s">
        <v>1</v>
      </c>
      <c r="L135" s="116" t="s">
        <v>27</v>
      </c>
      <c r="M135" s="117">
        <v>0</v>
      </c>
      <c r="N135" s="117">
        <f>M135*H135</f>
        <v>0</v>
      </c>
      <c r="O135" s="117">
        <v>0</v>
      </c>
      <c r="P135" s="117">
        <f>O135*H135</f>
        <v>0</v>
      </c>
      <c r="Q135" s="117">
        <v>0</v>
      </c>
      <c r="R135" s="118">
        <f>Q135*H135</f>
        <v>0</v>
      </c>
      <c r="AP135" s="119" t="s">
        <v>129</v>
      </c>
      <c r="AR135" s="119" t="s">
        <v>125</v>
      </c>
      <c r="AS135" s="119" t="s">
        <v>70</v>
      </c>
      <c r="AW135" s="8" t="s">
        <v>122</v>
      </c>
      <c r="BC135" s="120" t="e">
        <f>IF(L135="základní",#REF!,0)</f>
        <v>#REF!</v>
      </c>
      <c r="BD135" s="120">
        <f>IF(L135="snížená",#REF!,0)</f>
        <v>0</v>
      </c>
      <c r="BE135" s="120">
        <f>IF(L135="zákl. přenesená",#REF!,0)</f>
        <v>0</v>
      </c>
      <c r="BF135" s="120">
        <f>IF(L135="sníž. přenesená",#REF!,0)</f>
        <v>0</v>
      </c>
      <c r="BG135" s="120">
        <f>IF(L135="nulová",#REF!,0)</f>
        <v>0</v>
      </c>
      <c r="BH135" s="8" t="s">
        <v>68</v>
      </c>
      <c r="BI135" s="120" t="e">
        <f>ROUND(#REF!*H135,2)</f>
        <v>#REF!</v>
      </c>
      <c r="BJ135" s="8" t="s">
        <v>129</v>
      </c>
      <c r="BK135" s="119" t="s">
        <v>2064</v>
      </c>
    </row>
    <row r="136" spans="2:63" s="1" customFormat="1">
      <c r="B136" s="19"/>
      <c r="D136" s="121" t="s">
        <v>131</v>
      </c>
      <c r="F136" s="122" t="s">
        <v>2063</v>
      </c>
      <c r="J136" s="19"/>
      <c r="K136" s="123"/>
      <c r="R136" s="40"/>
      <c r="AR136" s="8" t="s">
        <v>131</v>
      </c>
      <c r="AS136" s="8" t="s">
        <v>70</v>
      </c>
    </row>
    <row r="137" spans="2:63" s="1" customFormat="1" ht="16.5" customHeight="1">
      <c r="B137" s="19"/>
      <c r="C137" s="110" t="s">
        <v>148</v>
      </c>
      <c r="D137" s="110" t="s">
        <v>125</v>
      </c>
      <c r="E137" s="111" t="s">
        <v>1645</v>
      </c>
      <c r="F137" s="112" t="s">
        <v>1646</v>
      </c>
      <c r="G137" s="113" t="s">
        <v>128</v>
      </c>
      <c r="H137" s="114">
        <v>55.146000000000001</v>
      </c>
      <c r="I137" s="112" t="s">
        <v>270</v>
      </c>
      <c r="J137" s="19"/>
      <c r="K137" s="115" t="s">
        <v>1</v>
      </c>
      <c r="L137" s="116" t="s">
        <v>27</v>
      </c>
      <c r="M137" s="117">
        <v>8.9999999999999993E-3</v>
      </c>
      <c r="N137" s="117">
        <f>M137*H137</f>
        <v>0.49631399999999998</v>
      </c>
      <c r="O137" s="117">
        <v>0</v>
      </c>
      <c r="P137" s="117">
        <f>O137*H137</f>
        <v>0</v>
      </c>
      <c r="Q137" s="117">
        <v>0</v>
      </c>
      <c r="R137" s="118">
        <f>Q137*H137</f>
        <v>0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2065</v>
      </c>
    </row>
    <row r="138" spans="2:63" s="1" customFormat="1" ht="19.5">
      <c r="B138" s="19"/>
      <c r="D138" s="121" t="s">
        <v>131</v>
      </c>
      <c r="F138" s="122" t="s">
        <v>1648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1649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24.2" customHeight="1">
      <c r="B140" s="19"/>
      <c r="C140" s="110" t="s">
        <v>156</v>
      </c>
      <c r="D140" s="110" t="s">
        <v>125</v>
      </c>
      <c r="E140" s="111" t="s">
        <v>758</v>
      </c>
      <c r="F140" s="112" t="s">
        <v>2066</v>
      </c>
      <c r="G140" s="113" t="s">
        <v>168</v>
      </c>
      <c r="H140" s="114">
        <v>110.291</v>
      </c>
      <c r="I140" s="112" t="s">
        <v>1</v>
      </c>
      <c r="J140" s="19"/>
      <c r="K140" s="115" t="s">
        <v>1</v>
      </c>
      <c r="L140" s="116" t="s">
        <v>27</v>
      </c>
      <c r="M140" s="117">
        <v>0</v>
      </c>
      <c r="N140" s="117">
        <f>M140*H140</f>
        <v>0</v>
      </c>
      <c r="O140" s="117">
        <v>0</v>
      </c>
      <c r="P140" s="117">
        <f>O140*H140</f>
        <v>0</v>
      </c>
      <c r="Q140" s="117">
        <v>0</v>
      </c>
      <c r="R140" s="118">
        <f>Q140*H140</f>
        <v>0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2067</v>
      </c>
    </row>
    <row r="141" spans="2:63" s="1" customFormat="1">
      <c r="B141" s="19"/>
      <c r="D141" s="121" t="s">
        <v>131</v>
      </c>
      <c r="F141" s="122" t="s">
        <v>2066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 ht="24.2" customHeight="1">
      <c r="B142" s="19"/>
      <c r="C142" s="110" t="s">
        <v>165</v>
      </c>
      <c r="D142" s="110" t="s">
        <v>125</v>
      </c>
      <c r="E142" s="111" t="s">
        <v>2068</v>
      </c>
      <c r="F142" s="112" t="s">
        <v>2069</v>
      </c>
      <c r="G142" s="113" t="s">
        <v>247</v>
      </c>
      <c r="H142" s="114">
        <v>58.661000000000001</v>
      </c>
      <c r="I142" s="112" t="s">
        <v>1</v>
      </c>
      <c r="J142" s="19"/>
      <c r="K142" s="115" t="s">
        <v>1</v>
      </c>
      <c r="L142" s="116" t="s">
        <v>27</v>
      </c>
      <c r="M142" s="117">
        <v>0</v>
      </c>
      <c r="N142" s="117">
        <f>M142*H142</f>
        <v>0</v>
      </c>
      <c r="O142" s="117">
        <v>0</v>
      </c>
      <c r="P142" s="117">
        <f>O142*H142</f>
        <v>0</v>
      </c>
      <c r="Q142" s="117">
        <v>0</v>
      </c>
      <c r="R142" s="118">
        <f>Q142*H142</f>
        <v>0</v>
      </c>
      <c r="AP142" s="119" t="s">
        <v>129</v>
      </c>
      <c r="AR142" s="119" t="s">
        <v>125</v>
      </c>
      <c r="AS142" s="119" t="s">
        <v>70</v>
      </c>
      <c r="AW142" s="8" t="s">
        <v>122</v>
      </c>
      <c r="BC142" s="120" t="e">
        <f>IF(L142="základní",#REF!,0)</f>
        <v>#REF!</v>
      </c>
      <c r="BD142" s="120">
        <f>IF(L142="snížená",#REF!,0)</f>
        <v>0</v>
      </c>
      <c r="BE142" s="120">
        <f>IF(L142="zákl. přenesená",#REF!,0)</f>
        <v>0</v>
      </c>
      <c r="BF142" s="120">
        <f>IF(L142="sníž. přenesená",#REF!,0)</f>
        <v>0</v>
      </c>
      <c r="BG142" s="120">
        <f>IF(L142="nulová",#REF!,0)</f>
        <v>0</v>
      </c>
      <c r="BH142" s="8" t="s">
        <v>68</v>
      </c>
      <c r="BI142" s="120" t="e">
        <f>ROUND(#REF!*H142,2)</f>
        <v>#REF!</v>
      </c>
      <c r="BJ142" s="8" t="s">
        <v>129</v>
      </c>
      <c r="BK142" s="119" t="s">
        <v>2070</v>
      </c>
    </row>
    <row r="143" spans="2:63" s="1" customFormat="1" ht="19.5">
      <c r="B143" s="19"/>
      <c r="D143" s="121" t="s">
        <v>131</v>
      </c>
      <c r="F143" s="122" t="s">
        <v>2069</v>
      </c>
      <c r="J143" s="19"/>
      <c r="K143" s="123"/>
      <c r="R143" s="40"/>
      <c r="AR143" s="8" t="s">
        <v>131</v>
      </c>
      <c r="AS143" s="8" t="s">
        <v>70</v>
      </c>
    </row>
    <row r="144" spans="2:63" s="1" customFormat="1" ht="16.5" customHeight="1">
      <c r="B144" s="19"/>
      <c r="C144" s="127" t="s">
        <v>136</v>
      </c>
      <c r="D144" s="127" t="s">
        <v>224</v>
      </c>
      <c r="E144" s="128" t="s">
        <v>2071</v>
      </c>
      <c r="F144" s="129" t="s">
        <v>2072</v>
      </c>
      <c r="G144" s="130" t="s">
        <v>168</v>
      </c>
      <c r="H144" s="131">
        <v>23.437000000000001</v>
      </c>
      <c r="I144" s="129" t="s">
        <v>1</v>
      </c>
      <c r="J144" s="132"/>
      <c r="K144" s="133" t="s">
        <v>1</v>
      </c>
      <c r="L144" s="134" t="s">
        <v>27</v>
      </c>
      <c r="M144" s="117">
        <v>0</v>
      </c>
      <c r="N144" s="117">
        <f>M144*H144</f>
        <v>0</v>
      </c>
      <c r="O144" s="117">
        <v>0</v>
      </c>
      <c r="P144" s="117">
        <f>O144*H144</f>
        <v>0</v>
      </c>
      <c r="Q144" s="117">
        <v>0</v>
      </c>
      <c r="R144" s="118">
        <f>Q144*H144</f>
        <v>0</v>
      </c>
      <c r="AP144" s="119" t="s">
        <v>165</v>
      </c>
      <c r="AR144" s="119" t="s">
        <v>224</v>
      </c>
      <c r="AS144" s="119" t="s">
        <v>70</v>
      </c>
      <c r="AW144" s="8" t="s">
        <v>122</v>
      </c>
      <c r="BC144" s="120" t="e">
        <f>IF(L144="základní",#REF!,0)</f>
        <v>#REF!</v>
      </c>
      <c r="BD144" s="120">
        <f>IF(L144="snížená",#REF!,0)</f>
        <v>0</v>
      </c>
      <c r="BE144" s="120">
        <f>IF(L144="zákl. přenesená",#REF!,0)</f>
        <v>0</v>
      </c>
      <c r="BF144" s="120">
        <f>IF(L144="sníž. přenesená",#REF!,0)</f>
        <v>0</v>
      </c>
      <c r="BG144" s="120">
        <f>IF(L144="nulová",#REF!,0)</f>
        <v>0</v>
      </c>
      <c r="BH144" s="8" t="s">
        <v>68</v>
      </c>
      <c r="BI144" s="120" t="e">
        <f>ROUND(#REF!*H144,2)</f>
        <v>#REF!</v>
      </c>
      <c r="BJ144" s="8" t="s">
        <v>129</v>
      </c>
      <c r="BK144" s="119" t="s">
        <v>2073</v>
      </c>
    </row>
    <row r="145" spans="2:63" s="1" customFormat="1">
      <c r="B145" s="19"/>
      <c r="D145" s="121" t="s">
        <v>131</v>
      </c>
      <c r="F145" s="122" t="s">
        <v>2072</v>
      </c>
      <c r="J145" s="19"/>
      <c r="K145" s="123"/>
      <c r="R145" s="40"/>
      <c r="AR145" s="8" t="s">
        <v>131</v>
      </c>
      <c r="AS145" s="8" t="s">
        <v>70</v>
      </c>
    </row>
    <row r="146" spans="2:63" s="1" customFormat="1" ht="21.75" customHeight="1">
      <c r="B146" s="19"/>
      <c r="C146" s="110" t="s">
        <v>177</v>
      </c>
      <c r="D146" s="110" t="s">
        <v>125</v>
      </c>
      <c r="E146" s="111" t="s">
        <v>1168</v>
      </c>
      <c r="F146" s="112" t="s">
        <v>1169</v>
      </c>
      <c r="G146" s="113" t="s">
        <v>247</v>
      </c>
      <c r="H146" s="114">
        <v>196.52500000000001</v>
      </c>
      <c r="I146" s="112" t="s">
        <v>1</v>
      </c>
      <c r="J146" s="19"/>
      <c r="K146" s="115" t="s">
        <v>1</v>
      </c>
      <c r="L146" s="116" t="s">
        <v>27</v>
      </c>
      <c r="M146" s="117">
        <v>0</v>
      </c>
      <c r="N146" s="117">
        <f>M146*H146</f>
        <v>0</v>
      </c>
      <c r="O146" s="117">
        <v>0</v>
      </c>
      <c r="P146" s="117">
        <f>O146*H146</f>
        <v>0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2074</v>
      </c>
    </row>
    <row r="147" spans="2:63" s="1" customFormat="1">
      <c r="B147" s="19"/>
      <c r="D147" s="121" t="s">
        <v>131</v>
      </c>
      <c r="F147" s="122" t="s">
        <v>1169</v>
      </c>
      <c r="J147" s="19"/>
      <c r="K147" s="123"/>
      <c r="R147" s="40"/>
      <c r="AR147" s="8" t="s">
        <v>131</v>
      </c>
      <c r="AS147" s="8" t="s">
        <v>70</v>
      </c>
    </row>
    <row r="148" spans="2:63" s="100" customFormat="1" ht="22.9" customHeight="1">
      <c r="B148" s="101"/>
      <c r="D148" s="102" t="s">
        <v>59</v>
      </c>
      <c r="E148" s="109" t="s">
        <v>123</v>
      </c>
      <c r="F148" s="109" t="s">
        <v>124</v>
      </c>
      <c r="J148" s="101"/>
      <c r="K148" s="104"/>
      <c r="N148" s="105">
        <f>SUM(N149:N152)</f>
        <v>0</v>
      </c>
      <c r="P148" s="105">
        <f>SUM(P149:P152)</f>
        <v>0</v>
      </c>
      <c r="R148" s="106">
        <f>SUM(R149:R152)</f>
        <v>0</v>
      </c>
      <c r="AP148" s="102" t="s">
        <v>68</v>
      </c>
      <c r="AR148" s="107" t="s">
        <v>59</v>
      </c>
      <c r="AS148" s="107" t="s">
        <v>68</v>
      </c>
      <c r="AW148" s="102" t="s">
        <v>122</v>
      </c>
      <c r="BI148" s="108" t="e">
        <f>SUM(BI149:BI152)</f>
        <v>#REF!</v>
      </c>
    </row>
    <row r="149" spans="2:63" s="1" customFormat="1" ht="37.9" customHeight="1">
      <c r="B149" s="19"/>
      <c r="C149" s="110" t="s">
        <v>183</v>
      </c>
      <c r="D149" s="110" t="s">
        <v>125</v>
      </c>
      <c r="E149" s="111" t="s">
        <v>1654</v>
      </c>
      <c r="F149" s="112" t="s">
        <v>2075</v>
      </c>
      <c r="G149" s="113" t="s">
        <v>247</v>
      </c>
      <c r="H149" s="114">
        <v>110.291</v>
      </c>
      <c r="I149" s="112" t="s">
        <v>1</v>
      </c>
      <c r="J149" s="19"/>
      <c r="K149" s="115" t="s">
        <v>1</v>
      </c>
      <c r="L149" s="116" t="s">
        <v>27</v>
      </c>
      <c r="M149" s="117">
        <v>0</v>
      </c>
      <c r="N149" s="117">
        <f>M149*H149</f>
        <v>0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2076</v>
      </c>
    </row>
    <row r="150" spans="2:63" s="1" customFormat="1" ht="19.5">
      <c r="B150" s="19"/>
      <c r="D150" s="121" t="s">
        <v>131</v>
      </c>
      <c r="F150" s="122" t="s">
        <v>2075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 ht="37.9" customHeight="1">
      <c r="B151" s="19"/>
      <c r="C151" s="127" t="s">
        <v>188</v>
      </c>
      <c r="D151" s="127" t="s">
        <v>224</v>
      </c>
      <c r="E151" s="128" t="s">
        <v>1657</v>
      </c>
      <c r="F151" s="129" t="s">
        <v>1658</v>
      </c>
      <c r="G151" s="130" t="s">
        <v>247</v>
      </c>
      <c r="H151" s="131">
        <v>110.291</v>
      </c>
      <c r="I151" s="129" t="s">
        <v>1</v>
      </c>
      <c r="J151" s="132"/>
      <c r="K151" s="133" t="s">
        <v>1</v>
      </c>
      <c r="L151" s="134" t="s">
        <v>27</v>
      </c>
      <c r="M151" s="117">
        <v>0</v>
      </c>
      <c r="N151" s="117">
        <f>M151*H151</f>
        <v>0</v>
      </c>
      <c r="O151" s="117">
        <v>0</v>
      </c>
      <c r="P151" s="117">
        <f>O151*H151</f>
        <v>0</v>
      </c>
      <c r="Q151" s="117">
        <v>0</v>
      </c>
      <c r="R151" s="118">
        <f>Q151*H151</f>
        <v>0</v>
      </c>
      <c r="AP151" s="119" t="s">
        <v>165</v>
      </c>
      <c r="AR151" s="119" t="s">
        <v>224</v>
      </c>
      <c r="AS151" s="119" t="s">
        <v>70</v>
      </c>
      <c r="AW151" s="8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8" t="s">
        <v>68</v>
      </c>
      <c r="BI151" s="120" t="e">
        <f>ROUND(#REF!*H151,2)</f>
        <v>#REF!</v>
      </c>
      <c r="BJ151" s="8" t="s">
        <v>129</v>
      </c>
      <c r="BK151" s="119" t="s">
        <v>2077</v>
      </c>
    </row>
    <row r="152" spans="2:63" s="1" customFormat="1" ht="19.5">
      <c r="B152" s="19"/>
      <c r="D152" s="121" t="s">
        <v>131</v>
      </c>
      <c r="F152" s="122" t="s">
        <v>1658</v>
      </c>
      <c r="J152" s="19"/>
      <c r="K152" s="123"/>
      <c r="R152" s="40"/>
      <c r="AR152" s="8" t="s">
        <v>131</v>
      </c>
      <c r="AS152" s="8" t="s">
        <v>70</v>
      </c>
    </row>
    <row r="153" spans="2:63" s="100" customFormat="1" ht="22.9" customHeight="1">
      <c r="B153" s="101"/>
      <c r="D153" s="102" t="s">
        <v>59</v>
      </c>
      <c r="E153" s="109" t="s">
        <v>142</v>
      </c>
      <c r="F153" s="109" t="s">
        <v>1182</v>
      </c>
      <c r="J153" s="101"/>
      <c r="K153" s="104"/>
      <c r="N153" s="105">
        <f>SUM(N154:N172)</f>
        <v>130.54064000000002</v>
      </c>
      <c r="P153" s="105">
        <f>SUM(P154:P172)</f>
        <v>119.65628760000001</v>
      </c>
      <c r="R153" s="106">
        <f>SUM(R154:R172)</f>
        <v>0</v>
      </c>
      <c r="AP153" s="102" t="s">
        <v>68</v>
      </c>
      <c r="AR153" s="107" t="s">
        <v>59</v>
      </c>
      <c r="AS153" s="107" t="s">
        <v>68</v>
      </c>
      <c r="AW153" s="102" t="s">
        <v>122</v>
      </c>
      <c r="BI153" s="108" t="e">
        <f>SUM(BI154:BI172)</f>
        <v>#REF!</v>
      </c>
    </row>
    <row r="154" spans="2:63" s="1" customFormat="1" ht="24.2" customHeight="1">
      <c r="B154" s="19"/>
      <c r="C154" s="110" t="s">
        <v>194</v>
      </c>
      <c r="D154" s="110" t="s">
        <v>125</v>
      </c>
      <c r="E154" s="111" t="s">
        <v>1188</v>
      </c>
      <c r="F154" s="112" t="s">
        <v>1189</v>
      </c>
      <c r="G154" s="113" t="s">
        <v>247</v>
      </c>
      <c r="H154" s="114">
        <v>137.864</v>
      </c>
      <c r="I154" s="112" t="s">
        <v>270</v>
      </c>
      <c r="J154" s="19"/>
      <c r="K154" s="115" t="s">
        <v>1</v>
      </c>
      <c r="L154" s="116" t="s">
        <v>27</v>
      </c>
      <c r="M154" s="117">
        <v>2.4E-2</v>
      </c>
      <c r="N154" s="117">
        <f>M154*H154</f>
        <v>3.3087360000000001</v>
      </c>
      <c r="O154" s="117">
        <v>0.106</v>
      </c>
      <c r="P154" s="117">
        <f>O154*H154</f>
        <v>14.613583999999999</v>
      </c>
      <c r="Q154" s="117">
        <v>0</v>
      </c>
      <c r="R154" s="118">
        <f>Q154*H154</f>
        <v>0</v>
      </c>
      <c r="AP154" s="119" t="s">
        <v>129</v>
      </c>
      <c r="AR154" s="119" t="s">
        <v>125</v>
      </c>
      <c r="AS154" s="119" t="s">
        <v>70</v>
      </c>
      <c r="AW154" s="8" t="s">
        <v>122</v>
      </c>
      <c r="BC154" s="120" t="e">
        <f>IF(L154="základní",#REF!,0)</f>
        <v>#REF!</v>
      </c>
      <c r="BD154" s="120">
        <f>IF(L154="snížená",#REF!,0)</f>
        <v>0</v>
      </c>
      <c r="BE154" s="120">
        <f>IF(L154="zákl. přenesená",#REF!,0)</f>
        <v>0</v>
      </c>
      <c r="BF154" s="120">
        <f>IF(L154="sníž. přenesená",#REF!,0)</f>
        <v>0</v>
      </c>
      <c r="BG154" s="120">
        <f>IF(L154="nulová",#REF!,0)</f>
        <v>0</v>
      </c>
      <c r="BH154" s="8" t="s">
        <v>68</v>
      </c>
      <c r="BI154" s="120" t="e">
        <f>ROUND(#REF!*H154,2)</f>
        <v>#REF!</v>
      </c>
      <c r="BJ154" s="8" t="s">
        <v>129</v>
      </c>
      <c r="BK154" s="119" t="s">
        <v>2078</v>
      </c>
    </row>
    <row r="155" spans="2:63" s="1" customFormat="1" ht="19.5">
      <c r="B155" s="19"/>
      <c r="D155" s="121" t="s">
        <v>131</v>
      </c>
      <c r="F155" s="122" t="s">
        <v>1191</v>
      </c>
      <c r="J155" s="19"/>
      <c r="K155" s="123"/>
      <c r="R155" s="40"/>
      <c r="AR155" s="8" t="s">
        <v>131</v>
      </c>
      <c r="AS155" s="8" t="s">
        <v>70</v>
      </c>
    </row>
    <row r="156" spans="2:63" s="1" customFormat="1">
      <c r="B156" s="19"/>
      <c r="D156" s="125" t="s">
        <v>154</v>
      </c>
      <c r="F156" s="126" t="s">
        <v>1192</v>
      </c>
      <c r="J156" s="19"/>
      <c r="K156" s="123"/>
      <c r="R156" s="40"/>
      <c r="AR156" s="8" t="s">
        <v>154</v>
      </c>
      <c r="AS156" s="8" t="s">
        <v>70</v>
      </c>
    </row>
    <row r="157" spans="2:63" s="1" customFormat="1" ht="24.2" customHeight="1">
      <c r="B157" s="19"/>
      <c r="C157" s="110" t="s">
        <v>200</v>
      </c>
      <c r="D157" s="110" t="s">
        <v>125</v>
      </c>
      <c r="E157" s="111" t="s">
        <v>1696</v>
      </c>
      <c r="F157" s="112" t="s">
        <v>1697</v>
      </c>
      <c r="G157" s="113" t="s">
        <v>247</v>
      </c>
      <c r="H157" s="114">
        <v>137.864</v>
      </c>
      <c r="I157" s="112" t="s">
        <v>270</v>
      </c>
      <c r="J157" s="19"/>
      <c r="K157" s="115" t="s">
        <v>1</v>
      </c>
      <c r="L157" s="116" t="s">
        <v>27</v>
      </c>
      <c r="M157" s="117">
        <v>2.8000000000000001E-2</v>
      </c>
      <c r="N157" s="117">
        <f>M157*H157</f>
        <v>3.8601920000000001</v>
      </c>
      <c r="O157" s="117">
        <v>0.39600000000000002</v>
      </c>
      <c r="P157" s="117">
        <f>O157*H157</f>
        <v>54.594144000000007</v>
      </c>
      <c r="Q157" s="117">
        <v>0</v>
      </c>
      <c r="R157" s="118">
        <f>Q157*H157</f>
        <v>0</v>
      </c>
      <c r="AP157" s="119" t="s">
        <v>129</v>
      </c>
      <c r="AR157" s="119" t="s">
        <v>125</v>
      </c>
      <c r="AS157" s="119" t="s">
        <v>70</v>
      </c>
      <c r="AW157" s="8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8" t="s">
        <v>68</v>
      </c>
      <c r="BI157" s="120" t="e">
        <f>ROUND(#REF!*H157,2)</f>
        <v>#REF!</v>
      </c>
      <c r="BJ157" s="8" t="s">
        <v>129</v>
      </c>
      <c r="BK157" s="119" t="s">
        <v>2079</v>
      </c>
    </row>
    <row r="158" spans="2:63" s="1" customFormat="1" ht="19.5">
      <c r="B158" s="19"/>
      <c r="D158" s="121" t="s">
        <v>131</v>
      </c>
      <c r="F158" s="122" t="s">
        <v>1699</v>
      </c>
      <c r="J158" s="19"/>
      <c r="K158" s="123"/>
      <c r="R158" s="40"/>
      <c r="AR158" s="8" t="s">
        <v>131</v>
      </c>
      <c r="AS158" s="8" t="s">
        <v>70</v>
      </c>
    </row>
    <row r="159" spans="2:63" s="1" customFormat="1">
      <c r="B159" s="19"/>
      <c r="D159" s="125" t="s">
        <v>154</v>
      </c>
      <c r="F159" s="126" t="s">
        <v>1700</v>
      </c>
      <c r="J159" s="19"/>
      <c r="K159" s="123"/>
      <c r="R159" s="40"/>
      <c r="AR159" s="8" t="s">
        <v>154</v>
      </c>
      <c r="AS159" s="8" t="s">
        <v>70</v>
      </c>
    </row>
    <row r="160" spans="2:63" s="1" customFormat="1" ht="24.2" customHeight="1">
      <c r="B160" s="19"/>
      <c r="C160" s="110" t="s">
        <v>7</v>
      </c>
      <c r="D160" s="110" t="s">
        <v>125</v>
      </c>
      <c r="E160" s="111" t="s">
        <v>2080</v>
      </c>
      <c r="F160" s="112" t="s">
        <v>2081</v>
      </c>
      <c r="G160" s="113" t="s">
        <v>128</v>
      </c>
      <c r="H160" s="114">
        <v>10.34</v>
      </c>
      <c r="I160" s="112" t="s">
        <v>151</v>
      </c>
      <c r="J160" s="19"/>
      <c r="K160" s="115" t="s">
        <v>1</v>
      </c>
      <c r="L160" s="116" t="s">
        <v>27</v>
      </c>
      <c r="M160" s="117">
        <v>0.72599999999999998</v>
      </c>
      <c r="N160" s="117">
        <f>M160*H160</f>
        <v>7.5068399999999995</v>
      </c>
      <c r="O160" s="117">
        <v>1.48</v>
      </c>
      <c r="P160" s="117">
        <f>O160*H160</f>
        <v>15.3032</v>
      </c>
      <c r="Q160" s="117">
        <v>0</v>
      </c>
      <c r="R160" s="118">
        <f>Q160*H160</f>
        <v>0</v>
      </c>
      <c r="AP160" s="119" t="s">
        <v>129</v>
      </c>
      <c r="AR160" s="119" t="s">
        <v>125</v>
      </c>
      <c r="AS160" s="119" t="s">
        <v>70</v>
      </c>
      <c r="AW160" s="8" t="s">
        <v>122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8" t="s">
        <v>68</v>
      </c>
      <c r="BI160" s="120" t="e">
        <f>ROUND(#REF!*H160,2)</f>
        <v>#REF!</v>
      </c>
      <c r="BJ160" s="8" t="s">
        <v>129</v>
      </c>
      <c r="BK160" s="119" t="s">
        <v>2082</v>
      </c>
    </row>
    <row r="161" spans="2:63" s="1" customFormat="1" ht="19.5">
      <c r="B161" s="19"/>
      <c r="D161" s="121" t="s">
        <v>131</v>
      </c>
      <c r="F161" s="122" t="s">
        <v>2083</v>
      </c>
      <c r="J161" s="19"/>
      <c r="K161" s="123"/>
      <c r="R161" s="40"/>
      <c r="AR161" s="8" t="s">
        <v>131</v>
      </c>
      <c r="AS161" s="8" t="s">
        <v>70</v>
      </c>
    </row>
    <row r="162" spans="2:63" s="1" customFormat="1">
      <c r="B162" s="19"/>
      <c r="D162" s="125" t="s">
        <v>154</v>
      </c>
      <c r="F162" s="126" t="s">
        <v>2084</v>
      </c>
      <c r="J162" s="19"/>
      <c r="K162" s="123"/>
      <c r="R162" s="40"/>
      <c r="AR162" s="8" t="s">
        <v>154</v>
      </c>
      <c r="AS162" s="8" t="s">
        <v>70</v>
      </c>
    </row>
    <row r="163" spans="2:63" s="1" customFormat="1" ht="33" customHeight="1">
      <c r="B163" s="19"/>
      <c r="C163" s="110" t="s">
        <v>217</v>
      </c>
      <c r="D163" s="110" t="s">
        <v>125</v>
      </c>
      <c r="E163" s="111" t="s">
        <v>2085</v>
      </c>
      <c r="F163" s="112" t="s">
        <v>2086</v>
      </c>
      <c r="G163" s="113" t="s">
        <v>247</v>
      </c>
      <c r="H163" s="114">
        <v>137.864</v>
      </c>
      <c r="I163" s="112" t="s">
        <v>151</v>
      </c>
      <c r="J163" s="19"/>
      <c r="K163" s="115" t="s">
        <v>1</v>
      </c>
      <c r="L163" s="116" t="s">
        <v>27</v>
      </c>
      <c r="M163" s="117">
        <v>0.64800000000000002</v>
      </c>
      <c r="N163" s="117">
        <f>M163*H163</f>
        <v>89.335872000000009</v>
      </c>
      <c r="O163" s="117">
        <v>0.10100000000000001</v>
      </c>
      <c r="P163" s="117">
        <f>O163*H163</f>
        <v>13.924264000000001</v>
      </c>
      <c r="Q163" s="117">
        <v>0</v>
      </c>
      <c r="R163" s="118">
        <f>Q163*H163</f>
        <v>0</v>
      </c>
      <c r="AP163" s="119" t="s">
        <v>129</v>
      </c>
      <c r="AR163" s="119" t="s">
        <v>125</v>
      </c>
      <c r="AS163" s="119" t="s">
        <v>70</v>
      </c>
      <c r="AW163" s="8" t="s">
        <v>122</v>
      </c>
      <c r="BC163" s="120" t="e">
        <f>IF(L163="základní",#REF!,0)</f>
        <v>#REF!</v>
      </c>
      <c r="BD163" s="120">
        <f>IF(L163="snížená",#REF!,0)</f>
        <v>0</v>
      </c>
      <c r="BE163" s="120">
        <f>IF(L163="zákl. přenesená",#REF!,0)</f>
        <v>0</v>
      </c>
      <c r="BF163" s="120">
        <f>IF(L163="sníž. přenesená",#REF!,0)</f>
        <v>0</v>
      </c>
      <c r="BG163" s="120">
        <f>IF(L163="nulová",#REF!,0)</f>
        <v>0</v>
      </c>
      <c r="BH163" s="8" t="s">
        <v>68</v>
      </c>
      <c r="BI163" s="120" t="e">
        <f>ROUND(#REF!*H163,2)</f>
        <v>#REF!</v>
      </c>
      <c r="BJ163" s="8" t="s">
        <v>129</v>
      </c>
      <c r="BK163" s="119" t="s">
        <v>2087</v>
      </c>
    </row>
    <row r="164" spans="2:63" s="1" customFormat="1" ht="48.75">
      <c r="B164" s="19"/>
      <c r="D164" s="121" t="s">
        <v>131</v>
      </c>
      <c r="F164" s="122" t="s">
        <v>2088</v>
      </c>
      <c r="J164" s="19"/>
      <c r="K164" s="123"/>
      <c r="R164" s="40"/>
      <c r="AR164" s="8" t="s">
        <v>131</v>
      </c>
      <c r="AS164" s="8" t="s">
        <v>70</v>
      </c>
    </row>
    <row r="165" spans="2:63" s="1" customFormat="1">
      <c r="B165" s="19"/>
      <c r="D165" s="125" t="s">
        <v>154</v>
      </c>
      <c r="F165" s="126" t="s">
        <v>2089</v>
      </c>
      <c r="J165" s="19"/>
      <c r="K165" s="123"/>
      <c r="R165" s="40"/>
      <c r="AR165" s="8" t="s">
        <v>154</v>
      </c>
      <c r="AS165" s="8" t="s">
        <v>70</v>
      </c>
    </row>
    <row r="166" spans="2:63" s="1" customFormat="1" ht="16.5" customHeight="1">
      <c r="B166" s="19"/>
      <c r="C166" s="127" t="s">
        <v>223</v>
      </c>
      <c r="D166" s="127" t="s">
        <v>224</v>
      </c>
      <c r="E166" s="128" t="s">
        <v>2090</v>
      </c>
      <c r="F166" s="129" t="s">
        <v>2091</v>
      </c>
      <c r="G166" s="130" t="s">
        <v>247</v>
      </c>
      <c r="H166" s="131">
        <v>151.65</v>
      </c>
      <c r="I166" s="129" t="s">
        <v>1</v>
      </c>
      <c r="J166" s="132"/>
      <c r="K166" s="133" t="s">
        <v>1</v>
      </c>
      <c r="L166" s="134" t="s">
        <v>27</v>
      </c>
      <c r="M166" s="117">
        <v>0</v>
      </c>
      <c r="N166" s="117">
        <f>M166*H166</f>
        <v>0</v>
      </c>
      <c r="O166" s="117">
        <v>0</v>
      </c>
      <c r="P166" s="117">
        <f>O166*H166</f>
        <v>0</v>
      </c>
      <c r="Q166" s="117">
        <v>0</v>
      </c>
      <c r="R166" s="118">
        <f>Q166*H166</f>
        <v>0</v>
      </c>
      <c r="AP166" s="119" t="s">
        <v>165</v>
      </c>
      <c r="AR166" s="119" t="s">
        <v>224</v>
      </c>
      <c r="AS166" s="119" t="s">
        <v>70</v>
      </c>
      <c r="AW166" s="8" t="s">
        <v>122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8" t="s">
        <v>68</v>
      </c>
      <c r="BI166" s="120" t="e">
        <f>ROUND(#REF!*H166,2)</f>
        <v>#REF!</v>
      </c>
      <c r="BJ166" s="8" t="s">
        <v>129</v>
      </c>
      <c r="BK166" s="119" t="s">
        <v>2092</v>
      </c>
    </row>
    <row r="167" spans="2:63" s="1" customFormat="1">
      <c r="B167" s="19"/>
      <c r="D167" s="121" t="s">
        <v>131</v>
      </c>
      <c r="F167" s="122" t="s">
        <v>2091</v>
      </c>
      <c r="J167" s="19"/>
      <c r="K167" s="123"/>
      <c r="R167" s="40"/>
      <c r="AR167" s="8" t="s">
        <v>131</v>
      </c>
      <c r="AS167" s="8" t="s">
        <v>70</v>
      </c>
    </row>
    <row r="168" spans="2:63" s="1" customFormat="1" ht="33" customHeight="1">
      <c r="B168" s="19"/>
      <c r="C168" s="110" t="s">
        <v>229</v>
      </c>
      <c r="D168" s="110" t="s">
        <v>125</v>
      </c>
      <c r="E168" s="111" t="s">
        <v>1710</v>
      </c>
      <c r="F168" s="112" t="s">
        <v>1711</v>
      </c>
      <c r="G168" s="113" t="s">
        <v>159</v>
      </c>
      <c r="H168" s="114">
        <v>111</v>
      </c>
      <c r="I168" s="112" t="s">
        <v>151</v>
      </c>
      <c r="J168" s="19"/>
      <c r="K168" s="115" t="s">
        <v>1</v>
      </c>
      <c r="L168" s="116" t="s">
        <v>27</v>
      </c>
      <c r="M168" s="117">
        <v>0.23899999999999999</v>
      </c>
      <c r="N168" s="117">
        <f>M168*H168</f>
        <v>26.529</v>
      </c>
      <c r="O168" s="117">
        <v>0.12949959999999999</v>
      </c>
      <c r="P168" s="117">
        <f>O168*H168</f>
        <v>14.374455599999999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70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2093</v>
      </c>
    </row>
    <row r="169" spans="2:63" s="1" customFormat="1" ht="29.25">
      <c r="B169" s="19"/>
      <c r="D169" s="121" t="s">
        <v>131</v>
      </c>
      <c r="F169" s="122" t="s">
        <v>1713</v>
      </c>
      <c r="J169" s="19"/>
      <c r="K169" s="123"/>
      <c r="R169" s="40"/>
      <c r="AR169" s="8" t="s">
        <v>131</v>
      </c>
      <c r="AS169" s="8" t="s">
        <v>70</v>
      </c>
    </row>
    <row r="170" spans="2:63" s="1" customFormat="1">
      <c r="B170" s="19"/>
      <c r="D170" s="125" t="s">
        <v>154</v>
      </c>
      <c r="F170" s="126" t="s">
        <v>1714</v>
      </c>
      <c r="J170" s="19"/>
      <c r="K170" s="123"/>
      <c r="R170" s="40"/>
      <c r="AR170" s="8" t="s">
        <v>154</v>
      </c>
      <c r="AS170" s="8" t="s">
        <v>70</v>
      </c>
    </row>
    <row r="171" spans="2:63" s="1" customFormat="1" ht="16.5" customHeight="1">
      <c r="B171" s="19"/>
      <c r="C171" s="127" t="s">
        <v>235</v>
      </c>
      <c r="D171" s="127" t="s">
        <v>224</v>
      </c>
      <c r="E171" s="128" t="s">
        <v>1715</v>
      </c>
      <c r="F171" s="129" t="s">
        <v>1716</v>
      </c>
      <c r="G171" s="130" t="s">
        <v>159</v>
      </c>
      <c r="H171" s="131">
        <v>122</v>
      </c>
      <c r="I171" s="129" t="s">
        <v>151</v>
      </c>
      <c r="J171" s="132"/>
      <c r="K171" s="133" t="s">
        <v>1</v>
      </c>
      <c r="L171" s="134" t="s">
        <v>27</v>
      </c>
      <c r="M171" s="117">
        <v>0</v>
      </c>
      <c r="N171" s="117">
        <f>M171*H171</f>
        <v>0</v>
      </c>
      <c r="O171" s="117">
        <v>5.6120000000000003E-2</v>
      </c>
      <c r="P171" s="117">
        <f>O171*H171</f>
        <v>6.8466400000000007</v>
      </c>
      <c r="Q171" s="117">
        <v>0</v>
      </c>
      <c r="R171" s="118">
        <f>Q171*H171</f>
        <v>0</v>
      </c>
      <c r="AP171" s="119" t="s">
        <v>165</v>
      </c>
      <c r="AR171" s="119" t="s">
        <v>224</v>
      </c>
      <c r="AS171" s="119" t="s">
        <v>70</v>
      </c>
      <c r="AW171" s="8" t="s">
        <v>122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8" t="s">
        <v>68</v>
      </c>
      <c r="BI171" s="120" t="e">
        <f>ROUND(#REF!*H171,2)</f>
        <v>#REF!</v>
      </c>
      <c r="BJ171" s="8" t="s">
        <v>129</v>
      </c>
      <c r="BK171" s="119" t="s">
        <v>2094</v>
      </c>
    </row>
    <row r="172" spans="2:63" s="1" customFormat="1">
      <c r="B172" s="19"/>
      <c r="D172" s="121" t="s">
        <v>131</v>
      </c>
      <c r="F172" s="122" t="s">
        <v>1716</v>
      </c>
      <c r="J172" s="19"/>
      <c r="K172" s="123"/>
      <c r="R172" s="40"/>
      <c r="AR172" s="8" t="s">
        <v>131</v>
      </c>
      <c r="AS172" s="8" t="s">
        <v>70</v>
      </c>
    </row>
    <row r="173" spans="2:63" s="100" customFormat="1" ht="22.9" customHeight="1">
      <c r="B173" s="101"/>
      <c r="D173" s="102" t="s">
        <v>59</v>
      </c>
      <c r="E173" s="109" t="s">
        <v>136</v>
      </c>
      <c r="F173" s="109" t="s">
        <v>137</v>
      </c>
      <c r="J173" s="101"/>
      <c r="K173" s="104"/>
      <c r="N173" s="105">
        <f>SUM(N174:N187)</f>
        <v>225.74857800000001</v>
      </c>
      <c r="P173" s="105">
        <f>SUM(P174:P187)</f>
        <v>0</v>
      </c>
      <c r="R173" s="106">
        <f>SUM(R174:R187)</f>
        <v>170.40975</v>
      </c>
      <c r="AP173" s="102" t="s">
        <v>68</v>
      </c>
      <c r="AR173" s="107" t="s">
        <v>59</v>
      </c>
      <c r="AS173" s="107" t="s">
        <v>68</v>
      </c>
      <c r="AW173" s="102" t="s">
        <v>122</v>
      </c>
      <c r="BI173" s="108" t="e">
        <f>SUM(BI174:BI187)</f>
        <v>#REF!</v>
      </c>
    </row>
    <row r="174" spans="2:63" s="1" customFormat="1" ht="24.2" customHeight="1">
      <c r="B174" s="19"/>
      <c r="C174" s="110" t="s">
        <v>241</v>
      </c>
      <c r="D174" s="110" t="s">
        <v>125</v>
      </c>
      <c r="E174" s="111" t="s">
        <v>2095</v>
      </c>
      <c r="F174" s="112" t="s">
        <v>2096</v>
      </c>
      <c r="G174" s="113" t="s">
        <v>140</v>
      </c>
      <c r="H174" s="114">
        <v>5</v>
      </c>
      <c r="I174" s="112" t="s">
        <v>1</v>
      </c>
      <c r="J174" s="19"/>
      <c r="K174" s="115" t="s">
        <v>1</v>
      </c>
      <c r="L174" s="116" t="s">
        <v>27</v>
      </c>
      <c r="M174" s="117">
        <v>0</v>
      </c>
      <c r="N174" s="117">
        <f>M174*H174</f>
        <v>0</v>
      </c>
      <c r="O174" s="117">
        <v>0</v>
      </c>
      <c r="P174" s="117">
        <f>O174*H174</f>
        <v>0</v>
      </c>
      <c r="Q174" s="117">
        <v>0</v>
      </c>
      <c r="R174" s="118">
        <f>Q174*H174</f>
        <v>0</v>
      </c>
      <c r="AP174" s="119" t="s">
        <v>129</v>
      </c>
      <c r="AR174" s="119" t="s">
        <v>125</v>
      </c>
      <c r="AS174" s="119" t="s">
        <v>70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2097</v>
      </c>
    </row>
    <row r="175" spans="2:63" s="1" customFormat="1" ht="19.5">
      <c r="B175" s="19"/>
      <c r="D175" s="121" t="s">
        <v>131</v>
      </c>
      <c r="F175" s="122" t="s">
        <v>2096</v>
      </c>
      <c r="J175" s="19"/>
      <c r="K175" s="123"/>
      <c r="R175" s="40"/>
      <c r="AR175" s="8" t="s">
        <v>131</v>
      </c>
      <c r="AS175" s="8" t="s">
        <v>70</v>
      </c>
    </row>
    <row r="176" spans="2:63" s="1" customFormat="1" ht="24.2" customHeight="1">
      <c r="B176" s="19"/>
      <c r="C176" s="110" t="s">
        <v>6</v>
      </c>
      <c r="D176" s="110" t="s">
        <v>125</v>
      </c>
      <c r="E176" s="111" t="s">
        <v>2098</v>
      </c>
      <c r="F176" s="112" t="s">
        <v>2099</v>
      </c>
      <c r="G176" s="113" t="s">
        <v>140</v>
      </c>
      <c r="H176" s="114">
        <v>5</v>
      </c>
      <c r="I176" s="112" t="s">
        <v>1</v>
      </c>
      <c r="J176" s="19"/>
      <c r="K176" s="115" t="s">
        <v>1</v>
      </c>
      <c r="L176" s="116" t="s">
        <v>27</v>
      </c>
      <c r="M176" s="117">
        <v>0</v>
      </c>
      <c r="N176" s="117">
        <f>M176*H176</f>
        <v>0</v>
      </c>
      <c r="O176" s="117">
        <v>0</v>
      </c>
      <c r="P176" s="117">
        <f>O176*H176</f>
        <v>0</v>
      </c>
      <c r="Q176" s="117">
        <v>0</v>
      </c>
      <c r="R176" s="118">
        <f>Q176*H176</f>
        <v>0</v>
      </c>
      <c r="AP176" s="119" t="s">
        <v>129</v>
      </c>
      <c r="AR176" s="119" t="s">
        <v>125</v>
      </c>
      <c r="AS176" s="119" t="s">
        <v>70</v>
      </c>
      <c r="AW176" s="8" t="s">
        <v>122</v>
      </c>
      <c r="BC176" s="120" t="e">
        <f>IF(L176="základní",#REF!,0)</f>
        <v>#REF!</v>
      </c>
      <c r="BD176" s="120">
        <f>IF(L176="snížená",#REF!,0)</f>
        <v>0</v>
      </c>
      <c r="BE176" s="120">
        <f>IF(L176="zákl. přenesená",#REF!,0)</f>
        <v>0</v>
      </c>
      <c r="BF176" s="120">
        <f>IF(L176="sníž. přenesená",#REF!,0)</f>
        <v>0</v>
      </c>
      <c r="BG176" s="120">
        <f>IF(L176="nulová",#REF!,0)</f>
        <v>0</v>
      </c>
      <c r="BH176" s="8" t="s">
        <v>68</v>
      </c>
      <c r="BI176" s="120" t="e">
        <f>ROUND(#REF!*H176,2)</f>
        <v>#REF!</v>
      </c>
      <c r="BJ176" s="8" t="s">
        <v>129</v>
      </c>
      <c r="BK176" s="119" t="s">
        <v>2100</v>
      </c>
    </row>
    <row r="177" spans="2:63" s="1" customFormat="1">
      <c r="B177" s="19"/>
      <c r="D177" s="121" t="s">
        <v>131</v>
      </c>
      <c r="F177" s="122" t="s">
        <v>2099</v>
      </c>
      <c r="J177" s="19"/>
      <c r="K177" s="123"/>
      <c r="R177" s="40"/>
      <c r="AR177" s="8" t="s">
        <v>131</v>
      </c>
      <c r="AS177" s="8" t="s">
        <v>70</v>
      </c>
    </row>
    <row r="178" spans="2:63" s="1" customFormat="1" ht="37.9" customHeight="1">
      <c r="B178" s="19"/>
      <c r="C178" s="110" t="s">
        <v>251</v>
      </c>
      <c r="D178" s="110" t="s">
        <v>125</v>
      </c>
      <c r="E178" s="111" t="s">
        <v>1154</v>
      </c>
      <c r="F178" s="112" t="s">
        <v>1726</v>
      </c>
      <c r="G178" s="113" t="s">
        <v>140</v>
      </c>
      <c r="H178" s="114">
        <v>5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2101</v>
      </c>
    </row>
    <row r="179" spans="2:63" s="1" customFormat="1" ht="19.5">
      <c r="B179" s="19"/>
      <c r="D179" s="121" t="s">
        <v>131</v>
      </c>
      <c r="F179" s="122" t="s">
        <v>1726</v>
      </c>
      <c r="J179" s="19"/>
      <c r="K179" s="123"/>
      <c r="R179" s="40"/>
      <c r="AR179" s="8" t="s">
        <v>131</v>
      </c>
      <c r="AS179" s="8" t="s">
        <v>70</v>
      </c>
    </row>
    <row r="180" spans="2:63" s="1" customFormat="1" ht="24.2" customHeight="1">
      <c r="B180" s="19"/>
      <c r="C180" s="110" t="s">
        <v>257</v>
      </c>
      <c r="D180" s="110" t="s">
        <v>125</v>
      </c>
      <c r="E180" s="111" t="s">
        <v>1728</v>
      </c>
      <c r="F180" s="112" t="s">
        <v>2102</v>
      </c>
      <c r="G180" s="113" t="s">
        <v>1473</v>
      </c>
      <c r="H180" s="114">
        <v>5</v>
      </c>
      <c r="I180" s="112" t="s">
        <v>1</v>
      </c>
      <c r="J180" s="19"/>
      <c r="K180" s="115" t="s">
        <v>1</v>
      </c>
      <c r="L180" s="116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129</v>
      </c>
      <c r="AR180" s="119" t="s">
        <v>125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2103</v>
      </c>
    </row>
    <row r="181" spans="2:63" s="1" customFormat="1" ht="19.5">
      <c r="B181" s="19"/>
      <c r="D181" s="121" t="s">
        <v>131</v>
      </c>
      <c r="F181" s="122" t="s">
        <v>2102</v>
      </c>
      <c r="J181" s="19"/>
      <c r="K181" s="123"/>
      <c r="R181" s="40"/>
      <c r="AR181" s="8" t="s">
        <v>131</v>
      </c>
      <c r="AS181" s="8" t="s">
        <v>70</v>
      </c>
    </row>
    <row r="182" spans="2:63" s="1" customFormat="1" ht="33" customHeight="1">
      <c r="B182" s="19"/>
      <c r="C182" s="110" t="s">
        <v>261</v>
      </c>
      <c r="D182" s="110" t="s">
        <v>125</v>
      </c>
      <c r="E182" s="111" t="s">
        <v>2104</v>
      </c>
      <c r="F182" s="112" t="s">
        <v>2105</v>
      </c>
      <c r="G182" s="113" t="s">
        <v>128</v>
      </c>
      <c r="H182" s="114">
        <v>175.983</v>
      </c>
      <c r="I182" s="112" t="s">
        <v>151</v>
      </c>
      <c r="J182" s="19"/>
      <c r="K182" s="115" t="s">
        <v>1</v>
      </c>
      <c r="L182" s="116" t="s">
        <v>27</v>
      </c>
      <c r="M182" s="117">
        <v>1.0860000000000001</v>
      </c>
      <c r="N182" s="117">
        <f>M182*H182</f>
        <v>191.11753800000002</v>
      </c>
      <c r="O182" s="117">
        <v>0</v>
      </c>
      <c r="P182" s="117">
        <f>O182*H182</f>
        <v>0</v>
      </c>
      <c r="Q182" s="117">
        <v>0.65</v>
      </c>
      <c r="R182" s="118">
        <f>Q182*H182</f>
        <v>114.38895000000001</v>
      </c>
      <c r="AP182" s="119" t="s">
        <v>129</v>
      </c>
      <c r="AR182" s="119" t="s">
        <v>125</v>
      </c>
      <c r="AS182" s="119" t="s">
        <v>70</v>
      </c>
      <c r="AW182" s="8" t="s">
        <v>122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8" t="s">
        <v>68</v>
      </c>
      <c r="BI182" s="120" t="e">
        <f>ROUND(#REF!*H182,2)</f>
        <v>#REF!</v>
      </c>
      <c r="BJ182" s="8" t="s">
        <v>129</v>
      </c>
      <c r="BK182" s="119" t="s">
        <v>2106</v>
      </c>
    </row>
    <row r="183" spans="2:63" s="1" customFormat="1" ht="29.25">
      <c r="B183" s="19"/>
      <c r="D183" s="121" t="s">
        <v>131</v>
      </c>
      <c r="F183" s="122" t="s">
        <v>2107</v>
      </c>
      <c r="J183" s="19"/>
      <c r="K183" s="123"/>
      <c r="R183" s="40"/>
      <c r="AR183" s="8" t="s">
        <v>131</v>
      </c>
      <c r="AS183" s="8" t="s">
        <v>70</v>
      </c>
    </row>
    <row r="184" spans="2:63" s="1" customFormat="1">
      <c r="B184" s="19"/>
      <c r="D184" s="125" t="s">
        <v>154</v>
      </c>
      <c r="F184" s="126" t="s">
        <v>2108</v>
      </c>
      <c r="J184" s="19"/>
      <c r="K184" s="123"/>
      <c r="R184" s="40"/>
      <c r="AR184" s="8" t="s">
        <v>154</v>
      </c>
      <c r="AS184" s="8" t="s">
        <v>70</v>
      </c>
    </row>
    <row r="185" spans="2:63" s="1" customFormat="1" ht="24.2" customHeight="1">
      <c r="B185" s="19"/>
      <c r="C185" s="110" t="s">
        <v>267</v>
      </c>
      <c r="D185" s="110" t="s">
        <v>125</v>
      </c>
      <c r="E185" s="111" t="s">
        <v>2109</v>
      </c>
      <c r="F185" s="112" t="s">
        <v>2110</v>
      </c>
      <c r="G185" s="113" t="s">
        <v>128</v>
      </c>
      <c r="H185" s="114">
        <v>25.463999999999999</v>
      </c>
      <c r="I185" s="112" t="s">
        <v>151</v>
      </c>
      <c r="J185" s="19"/>
      <c r="K185" s="115" t="s">
        <v>1</v>
      </c>
      <c r="L185" s="116" t="s">
        <v>27</v>
      </c>
      <c r="M185" s="117">
        <v>1.36</v>
      </c>
      <c r="N185" s="117">
        <f>M185*H185</f>
        <v>34.631039999999999</v>
      </c>
      <c r="O185" s="117">
        <v>0</v>
      </c>
      <c r="P185" s="117">
        <f>O185*H185</f>
        <v>0</v>
      </c>
      <c r="Q185" s="117">
        <v>2.2000000000000002</v>
      </c>
      <c r="R185" s="118">
        <f>Q185*H185</f>
        <v>56.020800000000001</v>
      </c>
      <c r="AP185" s="119" t="s">
        <v>129</v>
      </c>
      <c r="AR185" s="119" t="s">
        <v>125</v>
      </c>
      <c r="AS185" s="119" t="s">
        <v>70</v>
      </c>
      <c r="AW185" s="8" t="s">
        <v>122</v>
      </c>
      <c r="BC185" s="120" t="e">
        <f>IF(L185="základní",#REF!,0)</f>
        <v>#REF!</v>
      </c>
      <c r="BD185" s="120">
        <f>IF(L185="snížená",#REF!,0)</f>
        <v>0</v>
      </c>
      <c r="BE185" s="120">
        <f>IF(L185="zákl. přenesená",#REF!,0)</f>
        <v>0</v>
      </c>
      <c r="BF185" s="120">
        <f>IF(L185="sníž. přenesená",#REF!,0)</f>
        <v>0</v>
      </c>
      <c r="BG185" s="120">
        <f>IF(L185="nulová",#REF!,0)</f>
        <v>0</v>
      </c>
      <c r="BH185" s="8" t="s">
        <v>68</v>
      </c>
      <c r="BI185" s="120" t="e">
        <f>ROUND(#REF!*H185,2)</f>
        <v>#REF!</v>
      </c>
      <c r="BJ185" s="8" t="s">
        <v>129</v>
      </c>
      <c r="BK185" s="119" t="s">
        <v>2111</v>
      </c>
    </row>
    <row r="186" spans="2:63" s="1" customFormat="1" ht="19.5">
      <c r="B186" s="19"/>
      <c r="D186" s="121" t="s">
        <v>131</v>
      </c>
      <c r="F186" s="122" t="s">
        <v>2112</v>
      </c>
      <c r="J186" s="19"/>
      <c r="K186" s="123"/>
      <c r="R186" s="40"/>
      <c r="AR186" s="8" t="s">
        <v>131</v>
      </c>
      <c r="AS186" s="8" t="s">
        <v>70</v>
      </c>
    </row>
    <row r="187" spans="2:63" s="1" customFormat="1">
      <c r="B187" s="19"/>
      <c r="D187" s="125" t="s">
        <v>154</v>
      </c>
      <c r="F187" s="126" t="s">
        <v>2113</v>
      </c>
      <c r="J187" s="19"/>
      <c r="K187" s="123"/>
      <c r="R187" s="40"/>
      <c r="AR187" s="8" t="s">
        <v>154</v>
      </c>
      <c r="AS187" s="8" t="s">
        <v>70</v>
      </c>
    </row>
    <row r="188" spans="2:63" s="100" customFormat="1" ht="22.9" customHeight="1">
      <c r="B188" s="101"/>
      <c r="D188" s="102" t="s">
        <v>59</v>
      </c>
      <c r="E188" s="109" t="s">
        <v>163</v>
      </c>
      <c r="F188" s="109" t="s">
        <v>753</v>
      </c>
      <c r="J188" s="101"/>
      <c r="K188" s="104"/>
      <c r="N188" s="105">
        <f>SUM(N189:N209)</f>
        <v>26.243003999999999</v>
      </c>
      <c r="P188" s="105">
        <f>SUM(P189:P209)</f>
        <v>0</v>
      </c>
      <c r="R188" s="106">
        <f>SUM(R189:R209)</f>
        <v>0</v>
      </c>
      <c r="AP188" s="102" t="s">
        <v>68</v>
      </c>
      <c r="AR188" s="107" t="s">
        <v>59</v>
      </c>
      <c r="AS188" s="107" t="s">
        <v>68</v>
      </c>
      <c r="AW188" s="102" t="s">
        <v>122</v>
      </c>
      <c r="BI188" s="108" t="e">
        <f>SUM(BI189:BI209)</f>
        <v>#REF!</v>
      </c>
    </row>
    <row r="189" spans="2:63" s="1" customFormat="1" ht="24.2" customHeight="1">
      <c r="B189" s="19"/>
      <c r="C189" s="110" t="s">
        <v>273</v>
      </c>
      <c r="D189" s="110" t="s">
        <v>125</v>
      </c>
      <c r="E189" s="111" t="s">
        <v>1746</v>
      </c>
      <c r="F189" s="112" t="s">
        <v>1747</v>
      </c>
      <c r="G189" s="113" t="s">
        <v>168</v>
      </c>
      <c r="H189" s="114">
        <v>170.40899999999999</v>
      </c>
      <c r="I189" s="112" t="s">
        <v>151</v>
      </c>
      <c r="J189" s="19"/>
      <c r="K189" s="115" t="s">
        <v>1</v>
      </c>
      <c r="L189" s="116" t="s">
        <v>27</v>
      </c>
      <c r="M189" s="117">
        <v>9.0999999999999998E-2</v>
      </c>
      <c r="N189" s="117">
        <f>M189*H189</f>
        <v>15.507218999999999</v>
      </c>
      <c r="O189" s="117">
        <v>0</v>
      </c>
      <c r="P189" s="117">
        <f>O189*H189</f>
        <v>0</v>
      </c>
      <c r="Q189" s="117">
        <v>0</v>
      </c>
      <c r="R189" s="118">
        <f>Q189*H189</f>
        <v>0</v>
      </c>
      <c r="AP189" s="119" t="s">
        <v>129</v>
      </c>
      <c r="AR189" s="119" t="s">
        <v>125</v>
      </c>
      <c r="AS189" s="119" t="s">
        <v>70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2114</v>
      </c>
    </row>
    <row r="190" spans="2:63" s="1" customFormat="1" ht="19.5">
      <c r="B190" s="19"/>
      <c r="D190" s="121" t="s">
        <v>131</v>
      </c>
      <c r="F190" s="122" t="s">
        <v>1749</v>
      </c>
      <c r="J190" s="19"/>
      <c r="K190" s="123"/>
      <c r="R190" s="40"/>
      <c r="AR190" s="8" t="s">
        <v>131</v>
      </c>
      <c r="AS190" s="8" t="s">
        <v>70</v>
      </c>
    </row>
    <row r="191" spans="2:63" s="1" customFormat="1">
      <c r="B191" s="19"/>
      <c r="D191" s="125" t="s">
        <v>154</v>
      </c>
      <c r="F191" s="126" t="s">
        <v>1750</v>
      </c>
      <c r="J191" s="19"/>
      <c r="K191" s="123"/>
      <c r="R191" s="40"/>
      <c r="AR191" s="8" t="s">
        <v>154</v>
      </c>
      <c r="AS191" s="8" t="s">
        <v>70</v>
      </c>
    </row>
    <row r="192" spans="2:63" s="1" customFormat="1" ht="24.2" customHeight="1">
      <c r="B192" s="19"/>
      <c r="C192" s="110" t="s">
        <v>279</v>
      </c>
      <c r="D192" s="110" t="s">
        <v>125</v>
      </c>
      <c r="E192" s="111" t="s">
        <v>1751</v>
      </c>
      <c r="F192" s="112" t="s">
        <v>1752</v>
      </c>
      <c r="G192" s="113" t="s">
        <v>168</v>
      </c>
      <c r="H192" s="114">
        <v>3237.777</v>
      </c>
      <c r="I192" s="112" t="s">
        <v>151</v>
      </c>
      <c r="J192" s="19"/>
      <c r="K192" s="115" t="s">
        <v>1</v>
      </c>
      <c r="L192" s="116" t="s">
        <v>27</v>
      </c>
      <c r="M192" s="117">
        <v>3.0000000000000001E-3</v>
      </c>
      <c r="N192" s="117">
        <f>M192*H192</f>
        <v>9.7133310000000002</v>
      </c>
      <c r="O192" s="117">
        <v>0</v>
      </c>
      <c r="P192" s="117">
        <f>O192*H192</f>
        <v>0</v>
      </c>
      <c r="Q192" s="117">
        <v>0</v>
      </c>
      <c r="R192" s="118">
        <f>Q192*H192</f>
        <v>0</v>
      </c>
      <c r="AP192" s="119" t="s">
        <v>129</v>
      </c>
      <c r="AR192" s="119" t="s">
        <v>125</v>
      </c>
      <c r="AS192" s="119" t="s">
        <v>70</v>
      </c>
      <c r="AW192" s="8" t="s">
        <v>122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8" t="s">
        <v>68</v>
      </c>
      <c r="BI192" s="120" t="e">
        <f>ROUND(#REF!*H192,2)</f>
        <v>#REF!</v>
      </c>
      <c r="BJ192" s="8" t="s">
        <v>129</v>
      </c>
      <c r="BK192" s="119" t="s">
        <v>2115</v>
      </c>
    </row>
    <row r="193" spans="2:63" s="1" customFormat="1" ht="19.5">
      <c r="B193" s="19"/>
      <c r="D193" s="121" t="s">
        <v>131</v>
      </c>
      <c r="F193" s="122" t="s">
        <v>1754</v>
      </c>
      <c r="J193" s="19"/>
      <c r="K193" s="123"/>
      <c r="R193" s="40"/>
      <c r="AR193" s="8" t="s">
        <v>131</v>
      </c>
      <c r="AS193" s="8" t="s">
        <v>70</v>
      </c>
    </row>
    <row r="194" spans="2:63" s="1" customFormat="1">
      <c r="B194" s="19"/>
      <c r="D194" s="125" t="s">
        <v>154</v>
      </c>
      <c r="F194" s="126" t="s">
        <v>1755</v>
      </c>
      <c r="J194" s="19"/>
      <c r="K194" s="123"/>
      <c r="R194" s="40"/>
      <c r="AR194" s="8" t="s">
        <v>154</v>
      </c>
      <c r="AS194" s="8" t="s">
        <v>70</v>
      </c>
    </row>
    <row r="195" spans="2:63" s="1" customFormat="1" ht="16.5" customHeight="1">
      <c r="B195" s="19"/>
      <c r="C195" s="110" t="s">
        <v>285</v>
      </c>
      <c r="D195" s="110" t="s">
        <v>125</v>
      </c>
      <c r="E195" s="111" t="s">
        <v>1756</v>
      </c>
      <c r="F195" s="112" t="s">
        <v>1757</v>
      </c>
      <c r="G195" s="113" t="s">
        <v>168</v>
      </c>
      <c r="H195" s="114">
        <v>170.40899999999999</v>
      </c>
      <c r="I195" s="112" t="s">
        <v>151</v>
      </c>
      <c r="J195" s="19"/>
      <c r="K195" s="115" t="s">
        <v>1</v>
      </c>
      <c r="L195" s="116" t="s">
        <v>27</v>
      </c>
      <c r="M195" s="117">
        <v>6.0000000000000001E-3</v>
      </c>
      <c r="N195" s="117">
        <f>M195*H195</f>
        <v>1.022454</v>
      </c>
      <c r="O195" s="117">
        <v>0</v>
      </c>
      <c r="P195" s="117">
        <f>O195*H195</f>
        <v>0</v>
      </c>
      <c r="Q195" s="117">
        <v>0</v>
      </c>
      <c r="R195" s="118">
        <f>Q195*H195</f>
        <v>0</v>
      </c>
      <c r="AP195" s="119" t="s">
        <v>129</v>
      </c>
      <c r="AR195" s="119" t="s">
        <v>125</v>
      </c>
      <c r="AS195" s="119" t="s">
        <v>70</v>
      </c>
      <c r="AW195" s="8" t="s">
        <v>122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8" t="s">
        <v>68</v>
      </c>
      <c r="BI195" s="120" t="e">
        <f>ROUND(#REF!*H195,2)</f>
        <v>#REF!</v>
      </c>
      <c r="BJ195" s="8" t="s">
        <v>129</v>
      </c>
      <c r="BK195" s="119" t="s">
        <v>2116</v>
      </c>
    </row>
    <row r="196" spans="2:63" s="1" customFormat="1">
      <c r="B196" s="19"/>
      <c r="D196" s="121" t="s">
        <v>131</v>
      </c>
      <c r="F196" s="122" t="s">
        <v>1757</v>
      </c>
      <c r="J196" s="19"/>
      <c r="K196" s="123"/>
      <c r="R196" s="40"/>
      <c r="AR196" s="8" t="s">
        <v>131</v>
      </c>
      <c r="AS196" s="8" t="s">
        <v>70</v>
      </c>
    </row>
    <row r="197" spans="2:63" s="1" customFormat="1">
      <c r="B197" s="19"/>
      <c r="D197" s="125" t="s">
        <v>154</v>
      </c>
      <c r="F197" s="126" t="s">
        <v>1759</v>
      </c>
      <c r="J197" s="19"/>
      <c r="K197" s="123"/>
      <c r="R197" s="40"/>
      <c r="AR197" s="8" t="s">
        <v>154</v>
      </c>
      <c r="AS197" s="8" t="s">
        <v>70</v>
      </c>
    </row>
    <row r="198" spans="2:63" s="1" customFormat="1" ht="24.2" customHeight="1">
      <c r="B198" s="19"/>
      <c r="C198" s="110" t="s">
        <v>289</v>
      </c>
      <c r="D198" s="110" t="s">
        <v>125</v>
      </c>
      <c r="E198" s="111" t="s">
        <v>2117</v>
      </c>
      <c r="F198" s="112" t="s">
        <v>185</v>
      </c>
      <c r="G198" s="113" t="s">
        <v>168</v>
      </c>
      <c r="H198" s="114">
        <v>0.34399999999999997</v>
      </c>
      <c r="I198" s="112" t="s">
        <v>1</v>
      </c>
      <c r="J198" s="19"/>
      <c r="K198" s="115" t="s">
        <v>1</v>
      </c>
      <c r="L198" s="116" t="s">
        <v>27</v>
      </c>
      <c r="M198" s="117">
        <v>0</v>
      </c>
      <c r="N198" s="117">
        <f>M198*H198</f>
        <v>0</v>
      </c>
      <c r="O198" s="117">
        <v>0</v>
      </c>
      <c r="P198" s="117">
        <f>O198*H198</f>
        <v>0</v>
      </c>
      <c r="Q198" s="117">
        <v>0</v>
      </c>
      <c r="R198" s="118">
        <f>Q198*H198</f>
        <v>0</v>
      </c>
      <c r="AP198" s="119" t="s">
        <v>129</v>
      </c>
      <c r="AR198" s="119" t="s">
        <v>125</v>
      </c>
      <c r="AS198" s="119" t="s">
        <v>70</v>
      </c>
      <c r="AW198" s="8" t="s">
        <v>122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8" t="s">
        <v>68</v>
      </c>
      <c r="BI198" s="120" t="e">
        <f>ROUND(#REF!*H198,2)</f>
        <v>#REF!</v>
      </c>
      <c r="BJ198" s="8" t="s">
        <v>129</v>
      </c>
      <c r="BK198" s="119" t="s">
        <v>2118</v>
      </c>
    </row>
    <row r="199" spans="2:63" s="1" customFormat="1" ht="19.5">
      <c r="B199" s="19"/>
      <c r="D199" s="121" t="s">
        <v>131</v>
      </c>
      <c r="F199" s="122" t="s">
        <v>185</v>
      </c>
      <c r="J199" s="19"/>
      <c r="K199" s="123"/>
      <c r="R199" s="40"/>
      <c r="AR199" s="8" t="s">
        <v>131</v>
      </c>
      <c r="AS199" s="8" t="s">
        <v>70</v>
      </c>
    </row>
    <row r="200" spans="2:63" s="1" customFormat="1" ht="58.5">
      <c r="B200" s="19"/>
      <c r="D200" s="121" t="s">
        <v>146</v>
      </c>
      <c r="F200" s="124" t="s">
        <v>187</v>
      </c>
      <c r="J200" s="19"/>
      <c r="K200" s="123"/>
      <c r="R200" s="40"/>
      <c r="AR200" s="8" t="s">
        <v>146</v>
      </c>
      <c r="AS200" s="8" t="s">
        <v>70</v>
      </c>
    </row>
    <row r="201" spans="2:63" s="1" customFormat="1" ht="33" customHeight="1">
      <c r="B201" s="19"/>
      <c r="C201" s="110" t="s">
        <v>295</v>
      </c>
      <c r="D201" s="110" t="s">
        <v>125</v>
      </c>
      <c r="E201" s="111" t="s">
        <v>2119</v>
      </c>
      <c r="F201" s="112" t="s">
        <v>2120</v>
      </c>
      <c r="G201" s="113" t="s">
        <v>168</v>
      </c>
      <c r="H201" s="114">
        <v>56.021000000000001</v>
      </c>
      <c r="I201" s="112" t="s">
        <v>1</v>
      </c>
      <c r="J201" s="19"/>
      <c r="K201" s="115" t="s">
        <v>1</v>
      </c>
      <c r="L201" s="116" t="s">
        <v>27</v>
      </c>
      <c r="M201" s="117">
        <v>0</v>
      </c>
      <c r="N201" s="117">
        <f>M201*H201</f>
        <v>0</v>
      </c>
      <c r="O201" s="117">
        <v>0</v>
      </c>
      <c r="P201" s="117">
        <f>O201*H201</f>
        <v>0</v>
      </c>
      <c r="Q201" s="117">
        <v>0</v>
      </c>
      <c r="R201" s="118">
        <f>Q201*H201</f>
        <v>0</v>
      </c>
      <c r="AP201" s="119" t="s">
        <v>129</v>
      </c>
      <c r="AR201" s="119" t="s">
        <v>125</v>
      </c>
      <c r="AS201" s="119" t="s">
        <v>70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129</v>
      </c>
      <c r="BK201" s="119" t="s">
        <v>2121</v>
      </c>
    </row>
    <row r="202" spans="2:63" s="1" customFormat="1" ht="19.5">
      <c r="B202" s="19"/>
      <c r="D202" s="121" t="s">
        <v>131</v>
      </c>
      <c r="F202" s="122" t="s">
        <v>2120</v>
      </c>
      <c r="J202" s="19"/>
      <c r="K202" s="123"/>
      <c r="R202" s="40"/>
      <c r="AR202" s="8" t="s">
        <v>131</v>
      </c>
      <c r="AS202" s="8" t="s">
        <v>70</v>
      </c>
    </row>
    <row r="203" spans="2:63" s="1" customFormat="1" ht="33" customHeight="1">
      <c r="B203" s="19"/>
      <c r="C203" s="110" t="s">
        <v>301</v>
      </c>
      <c r="D203" s="110" t="s">
        <v>125</v>
      </c>
      <c r="E203" s="111" t="s">
        <v>2122</v>
      </c>
      <c r="F203" s="112" t="s">
        <v>2123</v>
      </c>
      <c r="G203" s="113" t="s">
        <v>168</v>
      </c>
      <c r="H203" s="114">
        <v>80.064999999999998</v>
      </c>
      <c r="I203" s="112" t="s">
        <v>1</v>
      </c>
      <c r="J203" s="19"/>
      <c r="K203" s="115" t="s">
        <v>1</v>
      </c>
      <c r="L203" s="116" t="s">
        <v>27</v>
      </c>
      <c r="M203" s="117">
        <v>0</v>
      </c>
      <c r="N203" s="117">
        <f>M203*H203</f>
        <v>0</v>
      </c>
      <c r="O203" s="117">
        <v>0</v>
      </c>
      <c r="P203" s="117">
        <f>O203*H203</f>
        <v>0</v>
      </c>
      <c r="Q203" s="117">
        <v>0</v>
      </c>
      <c r="R203" s="118">
        <f>Q203*H203</f>
        <v>0</v>
      </c>
      <c r="AP203" s="119" t="s">
        <v>129</v>
      </c>
      <c r="AR203" s="119" t="s">
        <v>125</v>
      </c>
      <c r="AS203" s="119" t="s">
        <v>70</v>
      </c>
      <c r="AW203" s="8" t="s">
        <v>122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8" t="s">
        <v>68</v>
      </c>
      <c r="BI203" s="120" t="e">
        <f>ROUND(#REF!*H203,2)</f>
        <v>#REF!</v>
      </c>
      <c r="BJ203" s="8" t="s">
        <v>129</v>
      </c>
      <c r="BK203" s="119" t="s">
        <v>2124</v>
      </c>
    </row>
    <row r="204" spans="2:63" s="1" customFormat="1" ht="19.5">
      <c r="B204" s="19"/>
      <c r="D204" s="121" t="s">
        <v>131</v>
      </c>
      <c r="F204" s="122" t="s">
        <v>2123</v>
      </c>
      <c r="J204" s="19"/>
      <c r="K204" s="123"/>
      <c r="R204" s="40"/>
      <c r="AR204" s="8" t="s">
        <v>131</v>
      </c>
      <c r="AS204" s="8" t="s">
        <v>70</v>
      </c>
    </row>
    <row r="205" spans="2:63" s="1" customFormat="1" ht="33" customHeight="1">
      <c r="B205" s="19"/>
      <c r="C205" s="110" t="s">
        <v>227</v>
      </c>
      <c r="D205" s="110" t="s">
        <v>125</v>
      </c>
      <c r="E205" s="111" t="s">
        <v>195</v>
      </c>
      <c r="F205" s="112" t="s">
        <v>196</v>
      </c>
      <c r="G205" s="113" t="s">
        <v>168</v>
      </c>
      <c r="H205" s="114">
        <v>5.8979999999999997</v>
      </c>
      <c r="I205" s="112" t="s">
        <v>151</v>
      </c>
      <c r="J205" s="19"/>
      <c r="K205" s="115" t="s">
        <v>1</v>
      </c>
      <c r="L205" s="116" t="s">
        <v>27</v>
      </c>
      <c r="M205" s="117">
        <v>0</v>
      </c>
      <c r="N205" s="117">
        <f>M205*H205</f>
        <v>0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70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2125</v>
      </c>
    </row>
    <row r="206" spans="2:63" s="1" customFormat="1" ht="19.5">
      <c r="B206" s="19"/>
      <c r="D206" s="121" t="s">
        <v>131</v>
      </c>
      <c r="F206" s="122" t="s">
        <v>198</v>
      </c>
      <c r="J206" s="19"/>
      <c r="K206" s="123"/>
      <c r="R206" s="40"/>
      <c r="AR206" s="8" t="s">
        <v>131</v>
      </c>
      <c r="AS206" s="8" t="s">
        <v>70</v>
      </c>
    </row>
    <row r="207" spans="2:63" s="1" customFormat="1">
      <c r="B207" s="19"/>
      <c r="D207" s="125" t="s">
        <v>154</v>
      </c>
      <c r="F207" s="126" t="s">
        <v>199</v>
      </c>
      <c r="J207" s="19"/>
      <c r="K207" s="123"/>
      <c r="R207" s="40"/>
      <c r="AR207" s="8" t="s">
        <v>154</v>
      </c>
      <c r="AS207" s="8" t="s">
        <v>70</v>
      </c>
    </row>
    <row r="208" spans="2:63" s="1" customFormat="1" ht="37.9" customHeight="1">
      <c r="B208" s="19"/>
      <c r="C208" s="110" t="s">
        <v>310</v>
      </c>
      <c r="D208" s="110" t="s">
        <v>125</v>
      </c>
      <c r="E208" s="111" t="s">
        <v>2126</v>
      </c>
      <c r="F208" s="112" t="s">
        <v>2127</v>
      </c>
      <c r="G208" s="113" t="s">
        <v>168</v>
      </c>
      <c r="H208" s="114">
        <v>28.292999999999999</v>
      </c>
      <c r="I208" s="112" t="s">
        <v>1</v>
      </c>
      <c r="J208" s="19"/>
      <c r="K208" s="115" t="s">
        <v>1</v>
      </c>
      <c r="L208" s="116" t="s">
        <v>27</v>
      </c>
      <c r="M208" s="117">
        <v>0</v>
      </c>
      <c r="N208" s="117">
        <f>M208*H208</f>
        <v>0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70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2128</v>
      </c>
    </row>
    <row r="209" spans="2:63" s="1" customFormat="1" ht="19.5">
      <c r="B209" s="19"/>
      <c r="D209" s="121" t="s">
        <v>131</v>
      </c>
      <c r="F209" s="122" t="s">
        <v>2127</v>
      </c>
      <c r="J209" s="19"/>
      <c r="K209" s="123"/>
      <c r="R209" s="40"/>
      <c r="AR209" s="8" t="s">
        <v>131</v>
      </c>
      <c r="AS209" s="8" t="s">
        <v>70</v>
      </c>
    </row>
    <row r="210" spans="2:63" s="100" customFormat="1" ht="22.9" customHeight="1">
      <c r="B210" s="101"/>
      <c r="D210" s="102" t="s">
        <v>59</v>
      </c>
      <c r="E210" s="109" t="s">
        <v>206</v>
      </c>
      <c r="F210" s="109" t="s">
        <v>207</v>
      </c>
      <c r="J210" s="101"/>
      <c r="K210" s="104"/>
      <c r="N210" s="105">
        <f>SUM(N211:N213)</f>
        <v>32.523431000000002</v>
      </c>
      <c r="P210" s="105">
        <f>SUM(P211:P213)</f>
        <v>0</v>
      </c>
      <c r="R210" s="106">
        <f>SUM(R211:R213)</f>
        <v>0</v>
      </c>
      <c r="AP210" s="102" t="s">
        <v>68</v>
      </c>
      <c r="AR210" s="107" t="s">
        <v>59</v>
      </c>
      <c r="AS210" s="107" t="s">
        <v>68</v>
      </c>
      <c r="AW210" s="102" t="s">
        <v>122</v>
      </c>
      <c r="BI210" s="108" t="e">
        <f>SUM(BI211:BI213)</f>
        <v>#REF!</v>
      </c>
    </row>
    <row r="211" spans="2:63" s="1" customFormat="1" ht="24.2" customHeight="1">
      <c r="B211" s="19"/>
      <c r="C211" s="110" t="s">
        <v>316</v>
      </c>
      <c r="D211" s="110" t="s">
        <v>125</v>
      </c>
      <c r="E211" s="111" t="s">
        <v>1268</v>
      </c>
      <c r="F211" s="112" t="s">
        <v>1269</v>
      </c>
      <c r="G211" s="113" t="s">
        <v>168</v>
      </c>
      <c r="H211" s="114">
        <v>81.923000000000002</v>
      </c>
      <c r="I211" s="112" t="s">
        <v>151</v>
      </c>
      <c r="J211" s="19"/>
      <c r="K211" s="115" t="s">
        <v>1</v>
      </c>
      <c r="L211" s="116" t="s">
        <v>27</v>
      </c>
      <c r="M211" s="117">
        <v>0.39700000000000002</v>
      </c>
      <c r="N211" s="117">
        <f>M211*H211</f>
        <v>32.523431000000002</v>
      </c>
      <c r="O211" s="117">
        <v>0</v>
      </c>
      <c r="P211" s="117">
        <f>O211*H211</f>
        <v>0</v>
      </c>
      <c r="Q211" s="117">
        <v>0</v>
      </c>
      <c r="R211" s="118">
        <f>Q211*H211</f>
        <v>0</v>
      </c>
      <c r="AP211" s="119" t="s">
        <v>129</v>
      </c>
      <c r="AR211" s="119" t="s">
        <v>125</v>
      </c>
      <c r="AS211" s="119" t="s">
        <v>70</v>
      </c>
      <c r="AW211" s="8" t="s">
        <v>122</v>
      </c>
      <c r="BC211" s="120" t="e">
        <f>IF(L211="základní",#REF!,0)</f>
        <v>#REF!</v>
      </c>
      <c r="BD211" s="120">
        <f>IF(L211="snížená",#REF!,0)</f>
        <v>0</v>
      </c>
      <c r="BE211" s="120">
        <f>IF(L211="zákl. přenesená",#REF!,0)</f>
        <v>0</v>
      </c>
      <c r="BF211" s="120">
        <f>IF(L211="sníž. přenesená",#REF!,0)</f>
        <v>0</v>
      </c>
      <c r="BG211" s="120">
        <f>IF(L211="nulová",#REF!,0)</f>
        <v>0</v>
      </c>
      <c r="BH211" s="8" t="s">
        <v>68</v>
      </c>
      <c r="BI211" s="120" t="e">
        <f>ROUND(#REF!*H211,2)</f>
        <v>#REF!</v>
      </c>
      <c r="BJ211" s="8" t="s">
        <v>129</v>
      </c>
      <c r="BK211" s="119" t="s">
        <v>2129</v>
      </c>
    </row>
    <row r="212" spans="2:63" s="1" customFormat="1" ht="19.5">
      <c r="B212" s="19"/>
      <c r="D212" s="121" t="s">
        <v>131</v>
      </c>
      <c r="F212" s="122" t="s">
        <v>1271</v>
      </c>
      <c r="J212" s="19"/>
      <c r="K212" s="123"/>
      <c r="R212" s="40"/>
      <c r="AR212" s="8" t="s">
        <v>131</v>
      </c>
      <c r="AS212" s="8" t="s">
        <v>70</v>
      </c>
    </row>
    <row r="213" spans="2:63" s="1" customFormat="1">
      <c r="B213" s="19"/>
      <c r="D213" s="125" t="s">
        <v>154</v>
      </c>
      <c r="F213" s="126" t="s">
        <v>1272</v>
      </c>
      <c r="J213" s="19"/>
      <c r="K213" s="135"/>
      <c r="L213" s="136"/>
      <c r="M213" s="136"/>
      <c r="N213" s="136"/>
      <c r="O213" s="136"/>
      <c r="P213" s="136"/>
      <c r="Q213" s="136"/>
      <c r="R213" s="137"/>
      <c r="AR213" s="8" t="s">
        <v>154</v>
      </c>
      <c r="AS213" s="8" t="s">
        <v>70</v>
      </c>
    </row>
    <row r="214" spans="2:63" s="1" customFormat="1" ht="6.95" customHeight="1">
      <c r="B214" s="30"/>
      <c r="C214" s="31"/>
      <c r="D214" s="31"/>
      <c r="E214" s="31"/>
      <c r="F214" s="31"/>
      <c r="G214" s="31"/>
      <c r="H214" s="31"/>
      <c r="I214" s="31"/>
      <c r="J214" s="19"/>
    </row>
  </sheetData>
  <sheetProtection algorithmName="SHA-512" hashValue="M6euoelSyumKOPQ3qJOr/ggEiEKrf2kicfDpFiwFwfIEBEHUwvu/g24GzLZ4fAtCUx5HIri2B/n96nBZxd3KvQ==" saltValue="P9mJUA9RqGKEJJUgQFQGzA==" spinCount="100000" sheet="1" objects="1" scenarios="1"/>
  <autoFilter ref="C122:I213" xr:uid="{00000000-0009-0000-0000-000007000000}"/>
  <mergeCells count="8">
    <mergeCell ref="E113:H113"/>
    <mergeCell ref="E115:H115"/>
    <mergeCell ref="J2:T2"/>
    <mergeCell ref="E7:H7"/>
    <mergeCell ref="E9:H9"/>
    <mergeCell ref="E27:H27"/>
    <mergeCell ref="E85:H85"/>
    <mergeCell ref="E87:H87"/>
  </mergeCells>
  <hyperlinks>
    <hyperlink ref="F139" r:id="rId1" xr:uid="{00000000-0004-0000-0700-000000000000}"/>
    <hyperlink ref="F156" r:id="rId2" xr:uid="{00000000-0004-0000-0700-000001000000}"/>
    <hyperlink ref="F159" r:id="rId3" xr:uid="{00000000-0004-0000-0700-000002000000}"/>
    <hyperlink ref="F162" r:id="rId4" xr:uid="{00000000-0004-0000-0700-000003000000}"/>
    <hyperlink ref="F165" r:id="rId5" xr:uid="{00000000-0004-0000-0700-000004000000}"/>
    <hyperlink ref="F170" r:id="rId6" xr:uid="{00000000-0004-0000-0700-000005000000}"/>
    <hyperlink ref="F184" r:id="rId7" xr:uid="{00000000-0004-0000-0700-000006000000}"/>
    <hyperlink ref="F187" r:id="rId8" xr:uid="{00000000-0004-0000-0700-000007000000}"/>
    <hyperlink ref="F191" r:id="rId9" xr:uid="{00000000-0004-0000-0700-000008000000}"/>
    <hyperlink ref="F194" r:id="rId10" xr:uid="{00000000-0004-0000-0700-000009000000}"/>
    <hyperlink ref="F197" r:id="rId11" xr:uid="{00000000-0004-0000-0700-00000A000000}"/>
    <hyperlink ref="F207" r:id="rId12" xr:uid="{00000000-0004-0000-0700-00000B000000}"/>
    <hyperlink ref="F213" r:id="rId13" xr:uid="{00000000-0004-0000-07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001 - Oprava střech</vt:lpstr>
      <vt:lpstr>002 - Oprava vnějšího pláště</vt:lpstr>
      <vt:lpstr>003 - Oprava přístřešku</vt:lpstr>
      <vt:lpstr>004 - Oprava kotelny a sp...</vt:lpstr>
      <vt:lpstr>005 - Ostatní venkovní úp...</vt:lpstr>
      <vt:lpstr>006 - Elektroinstalace (SEE)</vt:lpstr>
      <vt:lpstr>007 - Demolice</vt:lpstr>
      <vt:lpstr>'001 - Oprava střech'!Názvy_tisku</vt:lpstr>
      <vt:lpstr>'002 - Oprava vnějšího pláště'!Názvy_tisku</vt:lpstr>
      <vt:lpstr>'003 - Oprava přístřešku'!Názvy_tisku</vt:lpstr>
      <vt:lpstr>'004 - Oprava kotelny a sp...'!Názvy_tisku</vt:lpstr>
      <vt:lpstr>'005 - Ostatní venkovní úp...'!Názvy_tisku</vt:lpstr>
      <vt:lpstr>'006 - Elektroinstalace (SEE)'!Názvy_tisku</vt:lpstr>
      <vt:lpstr>'007 - Demolice'!Názvy_tisku</vt:lpstr>
      <vt:lpstr>'Rekapitulace stavby'!Názvy_tisku</vt:lpstr>
      <vt:lpstr>'001 - Oprava střech'!Oblast_tisku</vt:lpstr>
      <vt:lpstr>'002 - Oprava vnějšího pláště'!Oblast_tisku</vt:lpstr>
      <vt:lpstr>'003 - Oprava přístřešku'!Oblast_tisku</vt:lpstr>
      <vt:lpstr>'004 - Oprava kotelny a sp...'!Oblast_tisku</vt:lpstr>
      <vt:lpstr>'005 - Ostatní venkovní úp...'!Oblast_tisku</vt:lpstr>
      <vt:lpstr>'006 - Elektroinstalace (SEE)'!Oblast_tisku</vt:lpstr>
      <vt:lpstr>'007 - Demolice'!Oblast_tisku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2023-08-23T12:20:05Z</dcterms:created>
  <dcterms:modified xsi:type="dcterms:W3CDTF">2023-09-01T07:35:43Z</dcterms:modified>
</cp:coreProperties>
</file>